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Granicus\Legistar5\L5\Temp\"/>
    </mc:Choice>
  </mc:AlternateContent>
  <xr:revisionPtr revIDLastSave="0" documentId="13_ncr:1_{4E6BE072-8718-4A77-B3D8-CA5F4534969F}" xr6:coauthVersionLast="45" xr6:coauthVersionMax="46" xr10:uidLastSave="{00000000-0000-0000-0000-000000000000}"/>
  <bookViews>
    <workbookView xWindow="25080" yWindow="-120" windowWidth="25440" windowHeight="15390" xr2:uid="{AA8359EE-AFA5-42A8-9898-07CAF97E2CA6}"/>
  </bookViews>
  <sheets>
    <sheet name="FY24-25 AAP BREAKDOWN FOR RTC" sheetId="1" r:id="rId1"/>
  </sheets>
  <externalReferences>
    <externalReference r:id="rId2"/>
  </externalReferences>
  <definedNames>
    <definedName name="HouseholdIncome">'[1]Q1 Report'!$G$49:$G$52</definedName>
    <definedName name="_xlnm.Print_Area" localSheetId="0">'FY24-25 AAP BREAKDOWN FOR RTC'!$A$1:$I$55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1" i="1" l="1"/>
  <c r="G24" i="1"/>
  <c r="G23" i="1"/>
  <c r="G18" i="1"/>
  <c r="G17" i="1"/>
  <c r="G15" i="1"/>
  <c r="G14" i="1"/>
  <c r="G11" i="1"/>
  <c r="G7" i="1"/>
  <c r="G6" i="1"/>
  <c r="H57" i="1" l="1"/>
  <c r="G57" i="1"/>
  <c r="I55" i="1"/>
  <c r="I54" i="1"/>
  <c r="H54" i="1"/>
  <c r="G54" i="1"/>
  <c r="F54" i="1"/>
  <c r="I53" i="1"/>
  <c r="H53" i="1"/>
  <c r="G53" i="1"/>
  <c r="E53" i="1"/>
  <c r="I52" i="1"/>
  <c r="H52" i="1"/>
  <c r="G52" i="1"/>
  <c r="F52" i="1"/>
  <c r="E52" i="1"/>
  <c r="D52" i="1"/>
  <c r="I51" i="1"/>
  <c r="H51" i="1"/>
  <c r="D51" i="1" s="1"/>
  <c r="G51" i="1"/>
  <c r="G55" i="1" s="1"/>
  <c r="F51" i="1"/>
  <c r="F44" i="1"/>
  <c r="F53" i="1" s="1"/>
  <c r="D53" i="1" s="1"/>
  <c r="E24" i="1"/>
  <c r="G16" i="1"/>
  <c r="E46" i="1" s="1"/>
  <c r="E54" i="1" s="1"/>
  <c r="D54" i="1" s="1"/>
  <c r="G10" i="1"/>
  <c r="I57" i="1" s="1"/>
  <c r="I58" i="1" s="1"/>
  <c r="G9" i="1"/>
  <c r="G8" i="1"/>
  <c r="E7" i="1"/>
  <c r="F57" i="1" s="1"/>
  <c r="F6" i="1"/>
  <c r="E55" i="1" l="1"/>
  <c r="D55" i="1" s="1"/>
  <c r="F55" i="1"/>
  <c r="F58" i="1" s="1"/>
  <c r="E57" i="1"/>
  <c r="G58" i="1"/>
  <c r="G25" i="1"/>
  <c r="H55" i="1"/>
  <c r="H58" i="1" s="1"/>
  <c r="E5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Eric Calleja</author>
  </authors>
  <commentList>
    <comment ref="D6" authorId="0" shapeId="0" xr:uid="{0F08D6AA-3709-428D-9E9C-FF11F793382E}">
      <text>
        <r>
          <rPr>
            <b/>
            <sz val="9"/>
            <color indexed="81"/>
            <rFont val="Tahoma"/>
            <family val="2"/>
          </rPr>
          <t xml:space="preserve">2.12.24ec: </t>
        </r>
        <r>
          <rPr>
            <sz val="9"/>
            <color indexed="81"/>
            <rFont val="Tahoma"/>
            <family val="2"/>
          </rPr>
          <t>Assuming exact same allocation as prior year.</t>
        </r>
      </text>
    </comment>
    <comment ref="E6" authorId="0" shapeId="0" xr:uid="{6BA47EE8-A04C-4AF4-AD9A-CFCD373BB457}">
      <text>
        <r>
          <rPr>
            <b/>
            <sz val="9"/>
            <color indexed="81"/>
            <rFont val="Tahoma"/>
            <family val="2"/>
          </rPr>
          <t xml:space="preserve">02.12.24ec: 
</t>
        </r>
        <r>
          <rPr>
            <sz val="9"/>
            <color indexed="81"/>
            <rFont val="Tahoma"/>
            <family val="2"/>
          </rPr>
          <t>1. Public Services that don't spend down fully.
2. PI that didn't get programmed once NCIP was fully funded per AAP levels.
3. EN that got de-programmed when using PI.
4. EN from NCIP project delivery that didn't get spent down.
This amount could go higher depending on how much of the NCIP project delivery is not spent.
This amount includes approx. $125k of RL funds that are not programmed.</t>
        </r>
      </text>
    </comment>
    <comment ref="E7" authorId="0" shapeId="0" xr:uid="{6634AA64-4D82-4456-9E1B-2DD18911C41F}">
      <text>
        <r>
          <rPr>
            <b/>
            <sz val="9"/>
            <color indexed="81"/>
            <rFont val="Tahoma"/>
            <family val="2"/>
          </rPr>
          <t xml:space="preserve">02.12.24ec: </t>
        </r>
        <r>
          <rPr>
            <sz val="9"/>
            <color indexed="81"/>
            <rFont val="Tahoma"/>
            <family val="2"/>
          </rPr>
          <t>EN and SU funds such as TBRA funds becoming unprogrammed/carried over from prior year, and EN funds that were replaced w/PI funds.</t>
        </r>
      </text>
    </comment>
    <comment ref="F7" authorId="0" shapeId="0" xr:uid="{4B3D9B8F-1A73-4A09-AA8A-8FB37D0C40F1}">
      <text>
        <r>
          <rPr>
            <b/>
            <sz val="9"/>
            <color indexed="81"/>
            <rFont val="Tahoma"/>
            <family val="2"/>
          </rPr>
          <t xml:space="preserve">02.12.24ec: 
</t>
        </r>
        <r>
          <rPr>
            <sz val="9"/>
            <color indexed="81"/>
            <rFont val="Tahoma"/>
            <family val="2"/>
          </rPr>
          <t>$  10,000: 10% of $100k PI estimated  for 21/22. This is what is programmable and the balance, $90,000, will be programmed in AAP 23/22 as part of the "Prior Year Balance".</t>
        </r>
      </text>
    </comment>
    <comment ref="G18" authorId="0" shapeId="0" xr:uid="{A786952E-5CF5-4627-8FED-77040F7FA539}">
      <text>
        <r>
          <rPr>
            <b/>
            <sz val="9"/>
            <color indexed="81"/>
            <rFont val="Tahoma"/>
            <family val="2"/>
          </rPr>
          <t xml:space="preserve">2.12.24ec: 
</t>
        </r>
        <r>
          <rPr>
            <sz val="9"/>
            <color indexed="81"/>
            <rFont val="Tahoma"/>
            <family val="2"/>
          </rPr>
          <t>The PI amount for admin. (PA) is 10% of our estimated PI for the coming year. The 10% is programmed for AD and used in the coming year. This number is based on the estimate of receiving $100k in PI during upcoming year. 
The remaining 90% (or $90k) will be "banked" and will be programmed in the following AAP.</t>
        </r>
      </text>
    </comment>
    <comment ref="E24" authorId="0" shapeId="0" xr:uid="{B562AF20-7E08-4904-814B-79C9FFAA10C5}">
      <text>
        <r>
          <rPr>
            <b/>
            <sz val="9"/>
            <color indexed="81"/>
            <rFont val="Tahoma"/>
            <family val="2"/>
          </rPr>
          <t xml:space="preserve">02.12.24ec:
</t>
        </r>
        <r>
          <rPr>
            <sz val="9"/>
            <color indexed="81"/>
            <rFont val="Tahoma"/>
            <family val="2"/>
          </rPr>
          <t>Current PR09 + est. of PI to be receipted before 6/30/2023.</t>
        </r>
      </text>
    </comment>
    <comment ref="E40" authorId="0" shapeId="0" xr:uid="{69301A0F-34B0-4E03-92C7-B070D5895DF7}">
      <text>
        <r>
          <rPr>
            <b/>
            <sz val="9"/>
            <color indexed="81"/>
            <rFont val="Tahoma"/>
            <family val="2"/>
          </rPr>
          <t xml:space="preserve">2.12.24ec: </t>
        </r>
        <r>
          <rPr>
            <sz val="9"/>
            <color indexed="81"/>
            <rFont val="Tahoma"/>
            <family val="2"/>
          </rPr>
          <t>Agency is contributing $100,550. We initially gave them $750k. The winning bid came back at $834,490 (this does NOT include $770/month of maintenance pre and during the construction). We will give them another $100,000 to help pay for the maintenance and create a buffer. It is estimated that the agreement w/the contractor will be $862,210.</t>
        </r>
      </text>
    </comment>
    <comment ref="E41" authorId="0" shapeId="0" xr:uid="{E4B64189-A9E3-4B1E-BAC7-B8CB6C1C6EDA}">
      <text>
        <r>
          <rPr>
            <b/>
            <sz val="9"/>
            <color indexed="81"/>
            <rFont val="Tahoma"/>
            <family val="2"/>
          </rPr>
          <t xml:space="preserve">2.12.24ec: </t>
        </r>
        <r>
          <rPr>
            <sz val="9"/>
            <color indexed="81"/>
            <rFont val="Tahoma"/>
            <family val="2"/>
          </rPr>
          <t>How is this number calculated?
STEP 1: [Total Expected Resources; G7] - [CDBG Admin from allocation; G11] -  [CDBG Admin from PI G12] -  [CDBG PS agencies G18] - [Rebuilding E43]</t>
        </r>
      </text>
    </comment>
    <comment ref="F48" authorId="0" shapeId="0" xr:uid="{C1561499-C262-42D6-8E05-712704A11A1C}">
      <text>
        <r>
          <rPr>
            <b/>
            <sz val="9"/>
            <color indexed="81"/>
            <rFont val="Tahoma"/>
            <family val="2"/>
          </rPr>
          <t xml:space="preserve">2.12.24ec: </t>
        </r>
        <r>
          <rPr>
            <sz val="9"/>
            <color indexed="81"/>
            <rFont val="Tahoma"/>
            <family val="2"/>
          </rPr>
          <t>10% of allocation plus 10% of expected PI for the coming year which is $100k.</t>
        </r>
      </text>
    </comment>
  </commentList>
</comments>
</file>

<file path=xl/sharedStrings.xml><?xml version="1.0" encoding="utf-8"?>
<sst xmlns="http://schemas.openxmlformats.org/spreadsheetml/2006/main" count="110" uniqueCount="89">
  <si>
    <t>CITY OF SANTA CLARA</t>
  </si>
  <si>
    <t>FISCAL YEAR 2024/2025 ALLOCATIONS</t>
  </si>
  <si>
    <t>Annual Action Plan Funding Breakdown</t>
  </si>
  <si>
    <t>TOTAL EXPECTED
RESOURCES</t>
  </si>
  <si>
    <t>FY23-24
Estimated 
Entitlement</t>
  </si>
  <si>
    <t>Prior 
Year 
Balance</t>
  </si>
  <si>
    <t>Estimated PI
CDBG FY23-24
HOME FY22-23</t>
  </si>
  <si>
    <t xml:space="preserve">FY23-24
Total
Expected </t>
  </si>
  <si>
    <t>Community Development Block Grant (CDBG)</t>
  </si>
  <si>
    <t>Home Investment Partnership Program (HOME)</t>
  </si>
  <si>
    <t>City Affordable Housing Fund (CAHF)</t>
  </si>
  <si>
    <t>n/a</t>
  </si>
  <si>
    <t>City Housing Successor Fund (CHSF)</t>
  </si>
  <si>
    <t>General Funds</t>
  </si>
  <si>
    <t xml:space="preserve">TOTAL AMOUNT OF EXPECTED RESOURCES AVAILABLE </t>
  </si>
  <si>
    <t>#</t>
  </si>
  <si>
    <t>Program 
Administration</t>
  </si>
  <si>
    <t>Estimate 
Prog. Income</t>
  </si>
  <si>
    <t>%  Admin Allowable</t>
  </si>
  <si>
    <t>Staff 
Recomm.</t>
  </si>
  <si>
    <t>1A</t>
  </si>
  <si>
    <t>CDBG Administration (from allocation)</t>
  </si>
  <si>
    <t xml:space="preserve">max 20% </t>
  </si>
  <si>
    <t>1B</t>
  </si>
  <si>
    <t>CDBG Administration (from est. FY24/25 PI)</t>
  </si>
  <si>
    <t>CDBG Funds Available for Program Administration (20%)</t>
  </si>
  <si>
    <t>2A</t>
  </si>
  <si>
    <t>HOME Administration (from allocation)</t>
  </si>
  <si>
    <t xml:space="preserve">max 10% </t>
  </si>
  <si>
    <t>2B</t>
  </si>
  <si>
    <t>HOME Administration - 10% of 2023/2024 estimated PI of...</t>
  </si>
  <si>
    <t xml:space="preserve"> HOME Funds Available for Program Administration (10%)</t>
  </si>
  <si>
    <t>CDBG Funds Available
for Public Service (PS) Requests</t>
  </si>
  <si>
    <t>Est. Funds 
Available</t>
  </si>
  <si>
    <t>FY24/25 CDBG Entitlement Funds Available for PS</t>
  </si>
  <si>
    <t xml:space="preserve"> </t>
  </si>
  <si>
    <t xml:space="preserve">max 15% </t>
  </si>
  <si>
    <t>FY23/24 Anticipated Program Income for PS</t>
  </si>
  <si>
    <t>CDBG Funds Available for Public Services</t>
  </si>
  <si>
    <t>Agencies Funded</t>
  </si>
  <si>
    <t>562
CDBG
Funds</t>
  </si>
  <si>
    <t>562
HOME
Funds</t>
  </si>
  <si>
    <t>165
CAHF
Funds</t>
  </si>
  <si>
    <t>169
CHSF
Funds</t>
  </si>
  <si>
    <t>001
General
Funds</t>
  </si>
  <si>
    <t>Public Service Activities</t>
  </si>
  <si>
    <t>Bill Wilson Center - Counseling &amp; Family Therapy</t>
  </si>
  <si>
    <t>The Health Trust - Meals on Wheels</t>
  </si>
  <si>
    <t>HOPE Services - Educational Serivces</t>
  </si>
  <si>
    <t>Silicon Valley Independent Living Center (SVILC)</t>
  </si>
  <si>
    <t>Senior Adult Legal Assistance (SALA) - Legal Assistance</t>
  </si>
  <si>
    <t>Heart of the Valley - Support &amp; Transportation Services</t>
  </si>
  <si>
    <t>Project Sentinel - Landlord/Tenant Mediation Services</t>
  </si>
  <si>
    <t>Catholic Charities Ombudsman - Ombudsman Prog.</t>
  </si>
  <si>
    <t>United Way 211 Services</t>
  </si>
  <si>
    <t>County - Homeless Prevention Program (HPP)</t>
  </si>
  <si>
    <t>County - Intensive Case Management (ICM)</t>
  </si>
  <si>
    <t>CIP</t>
  </si>
  <si>
    <t>CIP for Public Facilities (Curb Cuts)</t>
  </si>
  <si>
    <t xml:space="preserve">Aff. Housng </t>
  </si>
  <si>
    <t>CIP for Affordable Housing - Liberty Tower</t>
  </si>
  <si>
    <t>NCIP Activty Delivery Costs</t>
  </si>
  <si>
    <t>NCIP Loans and Grants</t>
  </si>
  <si>
    <t>Rebuilding Together - Minor Repair Program</t>
  </si>
  <si>
    <t>TBRA Administration &amp; Case Mgt.</t>
  </si>
  <si>
    <t>Community Housing Development Org. (CHDO) Set-aside</t>
  </si>
  <si>
    <t>ADMIN.</t>
  </si>
  <si>
    <t>CDBG Administration</t>
  </si>
  <si>
    <t>Project Sentinel - Fair Housing Services</t>
  </si>
  <si>
    <t>HOME Administration</t>
  </si>
  <si>
    <t>Budget 
Summary</t>
  </si>
  <si>
    <t>TOTAL
FUNDING</t>
  </si>
  <si>
    <t>CDBG
funds</t>
  </si>
  <si>
    <t>HOME
funds</t>
  </si>
  <si>
    <t>CAHF
Funds</t>
  </si>
  <si>
    <t>CHSF
Funds</t>
  </si>
  <si>
    <t>General
Funds</t>
  </si>
  <si>
    <t>A</t>
  </si>
  <si>
    <t>Public Service Activiites</t>
  </si>
  <si>
    <t>B</t>
  </si>
  <si>
    <t>Capital Improvement Projects</t>
  </si>
  <si>
    <t>C</t>
  </si>
  <si>
    <t>Affordable Housing Activities</t>
  </si>
  <si>
    <t>D</t>
  </si>
  <si>
    <t>Program Administration</t>
  </si>
  <si>
    <t>FY 24-25 TOTAL ALLOCATION</t>
  </si>
  <si>
    <t xml:space="preserve">FY24-25 Total Expected </t>
  </si>
  <si>
    <t>Difference (-/+)</t>
  </si>
  <si>
    <t xml:space="preserve">HOME ARP Funds Available for Program Administrion One Year(15%)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</si>
</sst>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_(&quot;$&quot;* #,##0_);_(&quot;$&quot;* \(#,##0\);_(&quot;$&quot;* &quot;-&quot;??_);_(@_)"/>
    <numFmt numFmtId="166" formatCode="0.00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sz val="12"/>
      <color theme="1"/>
      <name val="Calibri"/>
      <family val="2"/>
      <scheme val="minor"/>
    </font>
    <font>
      <b/>
      <sz val="12"/>
      <color theme="1"/>
      <name val="Calibri"/>
      <family val="2"/>
      <scheme val="minor"/>
    </font>
    <font>
      <b/>
      <i/>
      <sz val="12"/>
      <color rgb="FF00B050"/>
      <name val="Calibri"/>
      <family val="2"/>
      <scheme val="minor"/>
    </font>
    <font>
      <b/>
      <i/>
      <sz val="12"/>
      <color rgb="FFFF0000"/>
      <name val="Calibri"/>
      <family val="2"/>
      <scheme val="minor"/>
    </font>
    <font>
      <sz val="12"/>
      <name val="Calibri"/>
      <family val="2"/>
      <scheme val="minor"/>
    </font>
    <font>
      <i/>
      <sz val="12"/>
      <color theme="1"/>
      <name val="Calibri"/>
      <family val="2"/>
      <scheme val="minor"/>
    </font>
    <font>
      <b/>
      <sz val="12"/>
      <name val="Calibri"/>
      <family val="2"/>
      <scheme val="minor"/>
    </font>
    <font>
      <b/>
      <sz val="12"/>
      <color rgb="FFFF0000"/>
      <name val="Calibri"/>
      <family val="2"/>
      <scheme val="minor"/>
    </font>
    <font>
      <b/>
      <sz val="9"/>
      <color indexed="81"/>
      <name val="Tahoma"/>
      <family val="2"/>
    </font>
    <font>
      <sz val="9"/>
      <color indexed="81"/>
      <name val="Tahoma"/>
      <family val="2"/>
    </font>
  </fonts>
  <fills count="10">
    <fill>
      <patternFill patternType="none"/>
    </fill>
    <fill>
      <patternFill patternType="gray125"/>
    </fill>
    <fill>
      <patternFill patternType="solid">
        <fgColor rgb="FFE4E1DC"/>
        <bgColor indexed="64"/>
      </patternFill>
    </fill>
    <fill>
      <patternFill patternType="solid">
        <fgColor theme="0"/>
        <bgColor indexed="64"/>
      </patternFill>
    </fill>
    <fill>
      <patternFill patternType="solid">
        <fgColor theme="9" tint="0.59999389629810485"/>
        <bgColor indexed="64"/>
      </patternFill>
    </fill>
    <fill>
      <patternFill patternType="solid">
        <fgColor rgb="FFFFFFFF"/>
        <bgColor indexed="64"/>
      </patternFill>
    </fill>
    <fill>
      <patternFill patternType="solid">
        <fgColor rgb="FFE1EACC"/>
        <bgColor indexed="64"/>
      </patternFill>
    </fill>
    <fill>
      <patternFill patternType="solid">
        <fgColor rgb="FFD8C5E1"/>
        <bgColor indexed="64"/>
      </patternFill>
    </fill>
    <fill>
      <patternFill patternType="solid">
        <fgColor theme="8" tint="0.79998168889431442"/>
        <bgColor indexed="64"/>
      </patternFill>
    </fill>
    <fill>
      <patternFill patternType="solid">
        <fgColor rgb="FFF6F2BA"/>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top/>
      <bottom style="double">
        <color indexed="64"/>
      </bottom>
      <diagonal/>
    </border>
    <border>
      <left/>
      <right/>
      <top/>
      <bottom style="double">
        <color indexed="64"/>
      </bottom>
      <diagonal/>
    </border>
    <border>
      <left style="thin">
        <color rgb="FF000000"/>
      </left>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double">
        <color rgb="FF000000"/>
      </top>
      <bottom style="thin">
        <color rgb="FF000000"/>
      </bottom>
      <diagonal/>
    </border>
    <border>
      <left style="thin">
        <color indexed="64"/>
      </left>
      <right style="thin">
        <color rgb="FF000000"/>
      </right>
      <top style="thin">
        <color indexed="64"/>
      </top>
      <bottom style="thin">
        <color rgb="FF000000"/>
      </bottom>
      <diagonal/>
    </border>
    <border>
      <left/>
      <right/>
      <top style="thin">
        <color indexed="64"/>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top style="thin">
        <color indexed="64"/>
      </top>
      <bottom/>
      <diagonal/>
    </border>
    <border>
      <left style="thin">
        <color rgb="FF000000"/>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double">
        <color indexed="64"/>
      </bottom>
      <diagonal/>
    </border>
    <border>
      <left/>
      <right style="thin">
        <color rgb="FF000000"/>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bottom style="thin">
        <color rgb="FF000000"/>
      </bottom>
      <diagonal/>
    </border>
    <border>
      <left style="thin">
        <color indexed="64"/>
      </left>
      <right style="thin">
        <color indexed="64"/>
      </right>
      <top/>
      <bottom style="double">
        <color indexed="64"/>
      </bottom>
      <diagonal/>
    </border>
    <border>
      <left style="thin">
        <color indexed="64"/>
      </left>
      <right style="thin">
        <color indexed="64"/>
      </right>
      <top/>
      <bottom style="double">
        <color rgb="FF000000"/>
      </bottom>
      <diagonal/>
    </border>
    <border>
      <left style="thin">
        <color indexed="64"/>
      </left>
      <right/>
      <top/>
      <bottom style="double">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90">
    <xf numFmtId="0" fontId="0" fillId="0" borderId="0" xfId="0"/>
    <xf numFmtId="0" fontId="5"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2" borderId="3" xfId="0" applyFont="1" applyFill="1" applyBorder="1" applyAlignment="1" applyProtection="1">
      <alignment horizontal="center" vertical="center" wrapText="1"/>
      <protection locked="0"/>
    </xf>
    <xf numFmtId="5" fontId="5" fillId="0" borderId="4" xfId="1" applyNumberFormat="1" applyFont="1" applyBorder="1" applyAlignment="1" applyProtection="1">
      <alignment horizontal="right"/>
    </xf>
    <xf numFmtId="5" fontId="5" fillId="0" borderId="4" xfId="1" applyNumberFormat="1" applyFont="1" applyFill="1" applyBorder="1" applyAlignment="1" applyProtection="1">
      <alignment horizontal="right"/>
      <protection locked="0"/>
    </xf>
    <xf numFmtId="164" fontId="5" fillId="0" borderId="4" xfId="1" applyNumberFormat="1" applyFont="1" applyBorder="1" applyAlignment="1" applyProtection="1">
      <alignment horizontal="right"/>
    </xf>
    <xf numFmtId="7" fontId="5" fillId="0" borderId="0" xfId="0" applyNumberFormat="1" applyFont="1" applyProtection="1">
      <protection locked="0"/>
    </xf>
    <xf numFmtId="9" fontId="5" fillId="0" borderId="0" xfId="0" applyNumberFormat="1" applyFont="1" applyAlignment="1" applyProtection="1">
      <alignment horizontal="right"/>
      <protection locked="0"/>
    </xf>
    <xf numFmtId="165" fontId="6" fillId="0" borderId="0" xfId="0" applyNumberFormat="1" applyFont="1" applyProtection="1">
      <protection locked="0"/>
    </xf>
    <xf numFmtId="5" fontId="6" fillId="0" borderId="0" xfId="0" applyNumberFormat="1" applyFont="1" applyProtection="1">
      <protection locked="0"/>
    </xf>
    <xf numFmtId="165" fontId="5" fillId="0" borderId="4" xfId="1" applyNumberFormat="1" applyFont="1" applyFill="1" applyBorder="1" applyAlignment="1" applyProtection="1">
      <alignment horizontal="right"/>
    </xf>
    <xf numFmtId="5" fontId="5" fillId="3" borderId="4" xfId="1" applyNumberFormat="1" applyFont="1" applyFill="1" applyBorder="1" applyAlignment="1" applyProtection="1">
      <alignment horizontal="right"/>
      <protection locked="0"/>
    </xf>
    <xf numFmtId="44" fontId="5" fillId="0" borderId="0" xfId="1" applyFont="1" applyBorder="1" applyProtection="1">
      <protection locked="0"/>
    </xf>
    <xf numFmtId="0" fontId="5" fillId="0" borderId="0" xfId="0" applyFont="1" applyProtection="1">
      <protection locked="0"/>
    </xf>
    <xf numFmtId="5" fontId="5" fillId="0" borderId="4" xfId="1" applyNumberFormat="1" applyFont="1" applyBorder="1" applyAlignment="1" applyProtection="1">
      <alignment horizontal="right"/>
      <protection locked="0"/>
    </xf>
    <xf numFmtId="5" fontId="5" fillId="0" borderId="0" xfId="0" applyNumberFormat="1" applyFont="1" applyAlignment="1" applyProtection="1">
      <alignment horizontal="right"/>
      <protection locked="0"/>
    </xf>
    <xf numFmtId="5" fontId="5" fillId="0" borderId="7" xfId="1" applyNumberFormat="1" applyFont="1" applyBorder="1" applyAlignment="1" applyProtection="1">
      <alignment horizontal="right"/>
      <protection locked="0"/>
    </xf>
    <xf numFmtId="164" fontId="5" fillId="0" borderId="3" xfId="1" applyNumberFormat="1" applyFont="1" applyBorder="1" applyAlignment="1" applyProtection="1">
      <alignment horizontal="right"/>
    </xf>
    <xf numFmtId="5" fontId="7" fillId="0" borderId="0" xfId="0" applyNumberFormat="1" applyFont="1" applyAlignment="1" applyProtection="1">
      <alignment horizontal="left" vertical="center"/>
      <protection locked="0"/>
    </xf>
    <xf numFmtId="5" fontId="5" fillId="0" borderId="0" xfId="0" applyNumberFormat="1" applyFont="1" applyProtection="1">
      <protection locked="0"/>
    </xf>
    <xf numFmtId="5" fontId="6" fillId="4" borderId="10" xfId="1" applyNumberFormat="1" applyFont="1" applyFill="1" applyBorder="1" applyAlignment="1" applyProtection="1">
      <alignment horizontal="right"/>
    </xf>
    <xf numFmtId="165" fontId="5" fillId="0" borderId="0" xfId="1" applyNumberFormat="1" applyFont="1" applyAlignment="1" applyProtection="1">
      <alignment horizontal="center"/>
      <protection locked="0"/>
    </xf>
    <xf numFmtId="44" fontId="5" fillId="0" borderId="0" xfId="0" applyNumberFormat="1" applyFont="1" applyProtection="1">
      <protection locked="0"/>
    </xf>
    <xf numFmtId="165" fontId="5" fillId="0" borderId="0" xfId="0" applyNumberFormat="1" applyFont="1" applyProtection="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9" fontId="5" fillId="0" borderId="0" xfId="2" applyFont="1" applyBorder="1" applyAlignment="1" applyProtection="1">
      <alignment horizontal="right"/>
      <protection locked="0"/>
    </xf>
    <xf numFmtId="0" fontId="5" fillId="0" borderId="15" xfId="0" applyFont="1" applyBorder="1" applyAlignment="1" applyProtection="1">
      <alignment horizontal="center"/>
      <protection locked="0"/>
    </xf>
    <xf numFmtId="0" fontId="5" fillId="0" borderId="2" xfId="0" applyFont="1" applyBorder="1" applyAlignment="1" applyProtection="1">
      <alignment horizontal="left"/>
      <protection locked="0"/>
    </xf>
    <xf numFmtId="5" fontId="5" fillId="0" borderId="2" xfId="1" applyNumberFormat="1" applyFont="1" applyBorder="1" applyAlignment="1" applyProtection="1">
      <alignment horizontal="center"/>
      <protection locked="0"/>
    </xf>
    <xf numFmtId="5" fontId="5" fillId="0" borderId="16" xfId="1" applyNumberFormat="1" applyFont="1" applyBorder="1" applyAlignment="1" applyProtection="1">
      <alignment horizontal="center"/>
      <protection locked="0"/>
    </xf>
    <xf numFmtId="5" fontId="5" fillId="0" borderId="17" xfId="1" applyNumberFormat="1" applyFont="1" applyBorder="1" applyAlignment="1" applyProtection="1">
      <alignment horizontal="center"/>
      <protection locked="0"/>
    </xf>
    <xf numFmtId="5" fontId="5" fillId="0" borderId="18" xfId="1" applyNumberFormat="1" applyFont="1" applyBorder="1" applyAlignment="1" applyProtection="1">
      <alignment horizontal="center"/>
      <protection locked="0"/>
    </xf>
    <xf numFmtId="166" fontId="5" fillId="0" borderId="0" xfId="0" applyNumberFormat="1" applyFont="1" applyAlignment="1" applyProtection="1">
      <alignment horizontal="right"/>
      <protection locked="0"/>
    </xf>
    <xf numFmtId="0" fontId="5" fillId="0" borderId="0" xfId="0" applyFont="1" applyAlignment="1" applyProtection="1">
      <alignment horizontal="left"/>
      <protection locked="0"/>
    </xf>
    <xf numFmtId="5" fontId="5" fillId="0" borderId="0" xfId="1" applyNumberFormat="1" applyFont="1" applyBorder="1" applyAlignment="1" applyProtection="1">
      <alignment horizontal="center"/>
      <protection locked="0"/>
    </xf>
    <xf numFmtId="5" fontId="5" fillId="0" borderId="19" xfId="1" applyNumberFormat="1" applyFont="1" applyBorder="1" applyAlignment="1" applyProtection="1">
      <alignment horizontal="center"/>
      <protection locked="0"/>
    </xf>
    <xf numFmtId="5" fontId="5" fillId="0" borderId="20" xfId="1" applyNumberFormat="1" applyFont="1" applyBorder="1" applyAlignment="1" applyProtection="1">
      <alignment horizontal="center"/>
      <protection locked="0"/>
    </xf>
    <xf numFmtId="5" fontId="6" fillId="0" borderId="18" xfId="1" applyNumberFormat="1" applyFont="1" applyBorder="1" applyAlignment="1" applyProtection="1">
      <alignment horizontal="center"/>
      <protection locked="0"/>
    </xf>
    <xf numFmtId="5" fontId="5" fillId="0" borderId="15" xfId="1" applyNumberFormat="1" applyFont="1" applyBorder="1" applyAlignment="1" applyProtection="1">
      <alignment horizontal="center"/>
      <protection locked="0"/>
    </xf>
    <xf numFmtId="5" fontId="5" fillId="0" borderId="18" xfId="1" applyNumberFormat="1" applyFont="1" applyFill="1" applyBorder="1" applyAlignment="1" applyProtection="1">
      <alignment horizontal="center"/>
      <protection locked="0"/>
    </xf>
    <xf numFmtId="7" fontId="5" fillId="0" borderId="0" xfId="0" quotePrefix="1" applyNumberFormat="1" applyFont="1" applyProtection="1">
      <protection locked="0"/>
    </xf>
    <xf numFmtId="5" fontId="5" fillId="0" borderId="20" xfId="1" applyNumberFormat="1" applyFont="1" applyFill="1" applyBorder="1" applyAlignment="1" applyProtection="1">
      <alignment horizontal="center"/>
      <protection locked="0"/>
    </xf>
    <xf numFmtId="5" fontId="5" fillId="0" borderId="0" xfId="1" applyNumberFormat="1" applyFont="1" applyBorder="1" applyProtection="1">
      <protection locked="0"/>
    </xf>
    <xf numFmtId="5" fontId="5" fillId="0" borderId="23" xfId="1" applyNumberFormat="1" applyFont="1" applyBorder="1" applyAlignment="1" applyProtection="1">
      <alignment horizontal="center"/>
      <protection locked="0"/>
    </xf>
    <xf numFmtId="5" fontId="5" fillId="0" borderId="8" xfId="1" applyNumberFormat="1" applyFont="1" applyBorder="1" applyAlignment="1" applyProtection="1">
      <alignment horizontal="center"/>
      <protection locked="0"/>
    </xf>
    <xf numFmtId="5" fontId="6" fillId="0" borderId="22" xfId="1" applyNumberFormat="1" applyFont="1" applyFill="1" applyBorder="1" applyAlignment="1" applyProtection="1">
      <alignment horizontal="center"/>
      <protection locked="0"/>
    </xf>
    <xf numFmtId="0" fontId="6" fillId="2" borderId="4" xfId="0" applyFont="1" applyFill="1" applyBorder="1" applyAlignment="1" applyProtection="1">
      <alignment horizontal="center" vertical="center" wrapText="1"/>
      <protection locked="0"/>
    </xf>
    <xf numFmtId="5" fontId="5" fillId="0" borderId="18" xfId="1" applyNumberFormat="1" applyFont="1" applyBorder="1" applyAlignment="1" applyProtection="1">
      <alignment horizontal="center"/>
    </xf>
    <xf numFmtId="5" fontId="5" fillId="0" borderId="0" xfId="1" applyNumberFormat="1" applyFont="1" applyFill="1" applyBorder="1" applyAlignment="1" applyProtection="1">
      <alignment horizontal="center"/>
      <protection locked="0"/>
    </xf>
    <xf numFmtId="5" fontId="5" fillId="5" borderId="0" xfId="1" applyNumberFormat="1" applyFont="1" applyFill="1" applyBorder="1" applyAlignment="1" applyProtection="1">
      <alignment horizontal="center"/>
      <protection locked="0"/>
    </xf>
    <xf numFmtId="5" fontId="5" fillId="0" borderId="20" xfId="1" applyNumberFormat="1" applyFont="1" applyBorder="1" applyAlignment="1" applyProtection="1">
      <alignment horizontal="center"/>
    </xf>
    <xf numFmtId="5" fontId="5" fillId="0" borderId="9" xfId="1" applyNumberFormat="1" applyFont="1" applyBorder="1" applyAlignment="1" applyProtection="1">
      <alignment horizontal="center"/>
      <protection locked="0"/>
    </xf>
    <xf numFmtId="5" fontId="6" fillId="0" borderId="9" xfId="1" applyNumberFormat="1" applyFont="1" applyBorder="1" applyAlignment="1" applyProtection="1">
      <alignment horizontal="center"/>
      <protection locked="0"/>
    </xf>
    <xf numFmtId="5" fontId="6" fillId="0" borderId="22" xfId="1" applyNumberFormat="1" applyFont="1" applyBorder="1" applyAlignment="1" applyProtection="1">
      <alignment horizontal="center"/>
    </xf>
    <xf numFmtId="0" fontId="5" fillId="0" borderId="0" xfId="0" applyFont="1" applyAlignment="1" applyProtection="1">
      <alignment horizontal="right"/>
      <protection locked="0"/>
    </xf>
    <xf numFmtId="0" fontId="6" fillId="2" borderId="26" xfId="0" applyFont="1" applyFill="1" applyBorder="1" applyAlignment="1" applyProtection="1">
      <alignment horizontal="center" vertical="center" wrapText="1"/>
      <protection locked="0"/>
    </xf>
    <xf numFmtId="0" fontId="6" fillId="2" borderId="24" xfId="0" applyFont="1" applyFill="1" applyBorder="1" applyAlignment="1" applyProtection="1">
      <alignment horizontal="center" vertical="center" wrapText="1"/>
      <protection locked="0"/>
    </xf>
    <xf numFmtId="0" fontId="5" fillId="6" borderId="15" xfId="0" applyFont="1" applyFill="1" applyBorder="1" applyAlignment="1" applyProtection="1">
      <alignment horizontal="center" vertical="center"/>
      <protection locked="0"/>
    </xf>
    <xf numFmtId="165" fontId="5" fillId="6" borderId="19" xfId="1" applyNumberFormat="1" applyFont="1" applyFill="1" applyBorder="1" applyAlignment="1" applyProtection="1">
      <alignment horizontal="right" vertical="center" wrapText="1"/>
      <protection locked="0"/>
    </xf>
    <xf numFmtId="5" fontId="5" fillId="6" borderId="19" xfId="1" applyNumberFormat="1" applyFont="1" applyFill="1" applyBorder="1" applyAlignment="1" applyProtection="1">
      <alignment horizontal="right" vertical="center" wrapText="1"/>
      <protection locked="0"/>
    </xf>
    <xf numFmtId="165" fontId="5" fillId="6" borderId="15" xfId="1" applyNumberFormat="1" applyFont="1" applyFill="1" applyBorder="1" applyAlignment="1" applyProtection="1">
      <alignment horizontal="right" vertical="center" wrapText="1"/>
      <protection locked="0"/>
    </xf>
    <xf numFmtId="5" fontId="8" fillId="0" borderId="0" xfId="0" applyNumberFormat="1" applyFont="1" applyAlignment="1" applyProtection="1">
      <alignment horizontal="right" vertical="center"/>
      <protection locked="0"/>
    </xf>
    <xf numFmtId="164" fontId="5" fillId="0" borderId="0" xfId="1" applyNumberFormat="1" applyFont="1" applyBorder="1" applyProtection="1">
      <protection locked="0"/>
    </xf>
    <xf numFmtId="164" fontId="5" fillId="0" borderId="0" xfId="0" applyNumberFormat="1" applyFont="1" applyProtection="1">
      <protection locked="0"/>
    </xf>
    <xf numFmtId="165" fontId="9" fillId="6" borderId="15" xfId="1" applyNumberFormat="1" applyFont="1" applyFill="1" applyBorder="1" applyAlignment="1" applyProtection="1">
      <alignment horizontal="right" vertical="center" wrapText="1"/>
      <protection locked="0"/>
    </xf>
    <xf numFmtId="165" fontId="7" fillId="0" borderId="0" xfId="0" applyNumberFormat="1" applyFont="1" applyAlignment="1" applyProtection="1">
      <alignment horizontal="right" vertical="center"/>
      <protection locked="0"/>
    </xf>
    <xf numFmtId="5" fontId="6" fillId="0" borderId="0" xfId="0" applyNumberFormat="1" applyFont="1" applyAlignment="1" applyProtection="1">
      <alignment horizontal="right" vertical="center"/>
      <protection locked="0"/>
    </xf>
    <xf numFmtId="165" fontId="5" fillId="0" borderId="0" xfId="1" applyNumberFormat="1" applyFont="1" applyBorder="1" applyProtection="1">
      <protection locked="0"/>
    </xf>
    <xf numFmtId="6" fontId="5" fillId="0" borderId="0" xfId="0" applyNumberFormat="1" applyFont="1" applyProtection="1">
      <protection locked="0"/>
    </xf>
    <xf numFmtId="0" fontId="5" fillId="6" borderId="15" xfId="0" applyFont="1" applyFill="1" applyBorder="1" applyAlignment="1" applyProtection="1">
      <alignment horizontal="left" vertical="center" wrapText="1"/>
      <protection locked="0"/>
    </xf>
    <xf numFmtId="0" fontId="5" fillId="6" borderId="0" xfId="0" applyFont="1" applyFill="1" applyAlignment="1" applyProtection="1">
      <alignment horizontal="left" vertical="center" wrapText="1"/>
      <protection locked="0"/>
    </xf>
    <xf numFmtId="0" fontId="5" fillId="7" borderId="14" xfId="0" applyFont="1" applyFill="1" applyBorder="1" applyAlignment="1" applyProtection="1">
      <alignment vertical="center"/>
      <protection locked="0"/>
    </xf>
    <xf numFmtId="0" fontId="5" fillId="7" borderId="15" xfId="0" applyFont="1" applyFill="1" applyBorder="1" applyAlignment="1" applyProtection="1">
      <alignment horizontal="center" vertical="center"/>
      <protection locked="0"/>
    </xf>
    <xf numFmtId="165" fontId="5" fillId="7" borderId="19" xfId="1" applyNumberFormat="1" applyFont="1" applyFill="1" applyBorder="1" applyAlignment="1" applyProtection="1">
      <alignment horizontal="right" vertical="center" wrapText="1"/>
      <protection locked="0"/>
    </xf>
    <xf numFmtId="5" fontId="5" fillId="7" borderId="21" xfId="1" applyNumberFormat="1" applyFont="1" applyFill="1" applyBorder="1" applyAlignment="1" applyProtection="1">
      <alignment horizontal="right" vertical="center" wrapText="1"/>
      <protection locked="0"/>
    </xf>
    <xf numFmtId="5" fontId="5" fillId="7" borderId="19" xfId="1" applyNumberFormat="1" applyFont="1" applyFill="1" applyBorder="1" applyAlignment="1" applyProtection="1">
      <alignment horizontal="right" vertical="center" wrapText="1"/>
      <protection locked="0"/>
    </xf>
    <xf numFmtId="165" fontId="5" fillId="7" borderId="0" xfId="1" applyNumberFormat="1" applyFont="1" applyFill="1" applyBorder="1" applyAlignment="1" applyProtection="1">
      <alignment horizontal="right" vertical="center" wrapText="1"/>
      <protection locked="0"/>
    </xf>
    <xf numFmtId="165" fontId="5" fillId="7" borderId="15" xfId="1" applyNumberFormat="1" applyFont="1" applyFill="1" applyBorder="1" applyAlignment="1" applyProtection="1">
      <alignment horizontal="right" vertical="center" wrapText="1"/>
      <protection locked="0"/>
    </xf>
    <xf numFmtId="0" fontId="5" fillId="8" borderId="15" xfId="0" applyFont="1" applyFill="1" applyBorder="1" applyAlignment="1" applyProtection="1">
      <alignment horizontal="center" vertical="center"/>
      <protection locked="0"/>
    </xf>
    <xf numFmtId="165" fontId="5" fillId="8" borderId="19" xfId="1" applyNumberFormat="1" applyFont="1" applyFill="1" applyBorder="1" applyAlignment="1" applyProtection="1">
      <alignment horizontal="right" vertical="center" wrapText="1"/>
      <protection locked="0"/>
    </xf>
    <xf numFmtId="165" fontId="5" fillId="8" borderId="21" xfId="1" applyNumberFormat="1" applyFont="1" applyFill="1" applyBorder="1" applyAlignment="1" applyProtection="1">
      <alignment horizontal="right" vertical="center" wrapText="1"/>
      <protection locked="0"/>
    </xf>
    <xf numFmtId="5" fontId="5" fillId="8" borderId="19" xfId="1" applyNumberFormat="1" applyFont="1" applyFill="1" applyBorder="1" applyAlignment="1" applyProtection="1">
      <alignment horizontal="right" vertical="center" wrapText="1"/>
      <protection locked="0"/>
    </xf>
    <xf numFmtId="165" fontId="5" fillId="8" borderId="0" xfId="1" applyNumberFormat="1" applyFont="1" applyFill="1" applyBorder="1" applyAlignment="1" applyProtection="1">
      <alignment horizontal="right" vertical="center" wrapText="1"/>
      <protection locked="0"/>
    </xf>
    <xf numFmtId="165" fontId="5" fillId="8" borderId="15" xfId="1" applyNumberFormat="1" applyFont="1" applyFill="1" applyBorder="1" applyAlignment="1" applyProtection="1">
      <alignment horizontal="right" vertical="center" wrapText="1"/>
      <protection locked="0"/>
    </xf>
    <xf numFmtId="165" fontId="6" fillId="0" borderId="0" xfId="0" applyNumberFormat="1" applyFont="1" applyAlignment="1" applyProtection="1">
      <alignment horizontal="right" vertical="center"/>
      <protection locked="0"/>
    </xf>
    <xf numFmtId="0" fontId="5" fillId="8" borderId="15" xfId="0" applyFont="1" applyFill="1" applyBorder="1" applyAlignment="1" applyProtection="1">
      <alignment horizontal="center" vertical="center" wrapText="1"/>
      <protection locked="0"/>
    </xf>
    <xf numFmtId="5" fontId="5" fillId="8" borderId="21" xfId="1" applyNumberFormat="1" applyFont="1" applyFill="1" applyBorder="1" applyAlignment="1" applyProtection="1">
      <alignment horizontal="right" vertical="center" wrapText="1"/>
      <protection locked="0"/>
    </xf>
    <xf numFmtId="5" fontId="9" fillId="8" borderId="19" xfId="1" applyNumberFormat="1" applyFont="1" applyFill="1" applyBorder="1" applyAlignment="1" applyProtection="1">
      <alignment horizontal="right" vertical="center" wrapText="1"/>
      <protection locked="0"/>
    </xf>
    <xf numFmtId="0" fontId="5" fillId="9" borderId="15" xfId="0" applyFont="1" applyFill="1" applyBorder="1" applyAlignment="1" applyProtection="1">
      <alignment horizontal="center" vertical="center" wrapText="1"/>
      <protection locked="0"/>
    </xf>
    <xf numFmtId="165" fontId="5" fillId="9" borderId="19" xfId="1" applyNumberFormat="1" applyFont="1" applyFill="1" applyBorder="1" applyAlignment="1" applyProtection="1">
      <alignment horizontal="right" vertical="center" wrapText="1"/>
      <protection locked="0"/>
    </xf>
    <xf numFmtId="5" fontId="5" fillId="9" borderId="21" xfId="1" applyNumberFormat="1" applyFont="1" applyFill="1" applyBorder="1" applyAlignment="1" applyProtection="1">
      <alignment horizontal="right" vertical="center" wrapText="1"/>
      <protection locked="0"/>
    </xf>
    <xf numFmtId="5" fontId="5" fillId="9" borderId="19" xfId="1" applyNumberFormat="1" applyFont="1" applyFill="1" applyBorder="1" applyAlignment="1" applyProtection="1">
      <alignment horizontal="right" vertical="center" wrapText="1"/>
      <protection locked="0"/>
    </xf>
    <xf numFmtId="165" fontId="5" fillId="9" borderId="15" xfId="1" applyNumberFormat="1" applyFont="1" applyFill="1" applyBorder="1" applyAlignment="1" applyProtection="1">
      <alignment horizontal="right" vertical="center" wrapText="1"/>
      <protection locked="0"/>
    </xf>
    <xf numFmtId="0" fontId="5" fillId="9" borderId="15" xfId="0" applyFont="1" applyFill="1" applyBorder="1" applyAlignment="1" applyProtection="1">
      <alignment horizontal="left" vertical="center" wrapText="1"/>
      <protection locked="0"/>
    </xf>
    <xf numFmtId="0" fontId="5" fillId="9" borderId="0" xfId="0" applyFont="1" applyFill="1" applyAlignment="1" applyProtection="1">
      <alignment horizontal="left" vertical="center" wrapText="1"/>
      <protection locked="0"/>
    </xf>
    <xf numFmtId="0" fontId="5" fillId="9" borderId="23" xfId="0" applyFont="1" applyFill="1" applyBorder="1" applyAlignment="1" applyProtection="1">
      <alignment horizontal="center" vertical="center" wrapText="1"/>
      <protection locked="0"/>
    </xf>
    <xf numFmtId="165" fontId="5" fillId="9" borderId="23" xfId="1" applyNumberFormat="1" applyFont="1" applyFill="1" applyBorder="1" applyAlignment="1" applyProtection="1">
      <alignment horizontal="right" vertical="center" wrapText="1"/>
      <protection locked="0"/>
    </xf>
    <xf numFmtId="5" fontId="5" fillId="9" borderId="29" xfId="1" applyNumberFormat="1" applyFont="1" applyFill="1" applyBorder="1" applyAlignment="1" applyProtection="1">
      <alignment horizontal="right" vertical="center" wrapText="1"/>
      <protection locked="0"/>
    </xf>
    <xf numFmtId="165" fontId="5" fillId="9" borderId="8" xfId="1" applyNumberFormat="1" applyFont="1" applyFill="1" applyBorder="1" applyAlignment="1" applyProtection="1">
      <alignment horizontal="right" vertical="center" wrapText="1"/>
      <protection locked="0"/>
    </xf>
    <xf numFmtId="0" fontId="10" fillId="0" borderId="0" xfId="0" applyFont="1" applyAlignment="1" applyProtection="1">
      <alignment horizontal="center"/>
      <protection locked="0"/>
    </xf>
    <xf numFmtId="44" fontId="5" fillId="0" borderId="0" xfId="1" applyFont="1" applyBorder="1" applyAlignment="1" applyProtection="1">
      <alignment horizontal="right"/>
      <protection locked="0"/>
    </xf>
    <xf numFmtId="0" fontId="5" fillId="0" borderId="0" xfId="0" applyFont="1" applyAlignment="1" applyProtection="1">
      <alignment vertical="center" wrapText="1"/>
      <protection locked="0"/>
    </xf>
    <xf numFmtId="0" fontId="5" fillId="6" borderId="15" xfId="0" applyFont="1" applyFill="1" applyBorder="1" applyAlignment="1" applyProtection="1">
      <alignment horizontal="center"/>
      <protection locked="0"/>
    </xf>
    <xf numFmtId="0" fontId="5" fillId="6" borderId="27" xfId="0" applyFont="1" applyFill="1" applyBorder="1" applyProtection="1">
      <protection locked="0"/>
    </xf>
    <xf numFmtId="164" fontId="11" fillId="6" borderId="19" xfId="0" applyNumberFormat="1" applyFont="1" applyFill="1" applyBorder="1" applyAlignment="1" applyProtection="1">
      <alignment horizontal="right" wrapText="1"/>
      <protection locked="0"/>
    </xf>
    <xf numFmtId="164" fontId="5" fillId="6" borderId="19" xfId="1" applyNumberFormat="1" applyFont="1" applyFill="1" applyBorder="1" applyAlignment="1" applyProtection="1">
      <alignment horizontal="right" wrapText="1"/>
      <protection locked="0"/>
    </xf>
    <xf numFmtId="164" fontId="5" fillId="6" borderId="15" xfId="1" applyNumberFormat="1" applyFont="1" applyFill="1" applyBorder="1" applyAlignment="1" applyProtection="1">
      <alignment horizontal="right" wrapText="1"/>
      <protection locked="0"/>
    </xf>
    <xf numFmtId="0" fontId="5" fillId="0" borderId="0" xfId="0" applyFont="1" applyAlignment="1" applyProtection="1">
      <alignment horizontal="center" vertical="center" wrapText="1"/>
      <protection locked="0"/>
    </xf>
    <xf numFmtId="0" fontId="5" fillId="7" borderId="15" xfId="0" applyFont="1" applyFill="1" applyBorder="1" applyAlignment="1" applyProtection="1">
      <alignment horizontal="center"/>
      <protection locked="0"/>
    </xf>
    <xf numFmtId="0" fontId="5" fillId="7" borderId="19" xfId="0" applyFont="1" applyFill="1" applyBorder="1" applyProtection="1">
      <protection locked="0"/>
    </xf>
    <xf numFmtId="164" fontId="11" fillId="7" borderId="19" xfId="0" applyNumberFormat="1" applyFont="1" applyFill="1" applyBorder="1" applyAlignment="1" applyProtection="1">
      <alignment horizontal="right" wrapText="1"/>
      <protection locked="0"/>
    </xf>
    <xf numFmtId="164" fontId="5" fillId="7" borderId="19" xfId="1" applyNumberFormat="1" applyFont="1" applyFill="1" applyBorder="1" applyAlignment="1" applyProtection="1">
      <alignment horizontal="right" wrapText="1"/>
      <protection locked="0"/>
    </xf>
    <xf numFmtId="164" fontId="5" fillId="7" borderId="15" xfId="1" applyNumberFormat="1" applyFont="1" applyFill="1" applyBorder="1" applyAlignment="1" applyProtection="1">
      <alignment horizontal="right" wrapText="1"/>
      <protection locked="0"/>
    </xf>
    <xf numFmtId="5" fontId="6" fillId="0" borderId="0" xfId="1" applyNumberFormat="1" applyFont="1" applyBorder="1" applyProtection="1">
      <protection locked="0"/>
    </xf>
    <xf numFmtId="0" fontId="6" fillId="0" borderId="0" xfId="0" applyFont="1" applyProtection="1">
      <protection locked="0"/>
    </xf>
    <xf numFmtId="0" fontId="5" fillId="8" borderId="15" xfId="0" applyFont="1" applyFill="1" applyBorder="1" applyAlignment="1" applyProtection="1">
      <alignment horizontal="center"/>
      <protection locked="0"/>
    </xf>
    <xf numFmtId="0" fontId="5" fillId="8" borderId="19" xfId="0" applyFont="1" applyFill="1" applyBorder="1" applyProtection="1">
      <protection locked="0"/>
    </xf>
    <xf numFmtId="164" fontId="11" fillId="8" borderId="19" xfId="0" applyNumberFormat="1" applyFont="1" applyFill="1" applyBorder="1" applyAlignment="1" applyProtection="1">
      <alignment horizontal="right" wrapText="1"/>
      <protection locked="0"/>
    </xf>
    <xf numFmtId="164" fontId="5" fillId="8" borderId="19" xfId="1" applyNumberFormat="1" applyFont="1" applyFill="1" applyBorder="1" applyAlignment="1" applyProtection="1">
      <alignment horizontal="right" wrapText="1"/>
      <protection locked="0"/>
    </xf>
    <xf numFmtId="164" fontId="5" fillId="8" borderId="15" xfId="1" applyNumberFormat="1" applyFont="1" applyFill="1" applyBorder="1" applyAlignment="1" applyProtection="1">
      <alignment horizontal="right" wrapText="1"/>
      <protection locked="0"/>
    </xf>
    <xf numFmtId="0" fontId="5" fillId="9" borderId="30" xfId="0" applyFont="1" applyFill="1" applyBorder="1" applyAlignment="1" applyProtection="1">
      <alignment horizontal="center"/>
      <protection locked="0"/>
    </xf>
    <xf numFmtId="0" fontId="9" fillId="9" borderId="30" xfId="0" applyFont="1" applyFill="1" applyBorder="1" applyProtection="1">
      <protection locked="0"/>
    </xf>
    <xf numFmtId="164" fontId="11" fillId="9" borderId="31" xfId="0" applyNumberFormat="1" applyFont="1" applyFill="1" applyBorder="1" applyAlignment="1" applyProtection="1">
      <alignment horizontal="right" wrapText="1"/>
      <protection locked="0"/>
    </xf>
    <xf numFmtId="164" fontId="5" fillId="9" borderId="31" xfId="1" applyNumberFormat="1" applyFont="1" applyFill="1" applyBorder="1" applyAlignment="1" applyProtection="1">
      <alignment horizontal="right" wrapText="1"/>
      <protection locked="0"/>
    </xf>
    <xf numFmtId="164" fontId="5" fillId="9" borderId="32" xfId="1" applyNumberFormat="1" applyFont="1" applyFill="1" applyBorder="1" applyAlignment="1" applyProtection="1">
      <alignment horizontal="right" wrapText="1"/>
      <protection locked="0"/>
    </xf>
    <xf numFmtId="0" fontId="5" fillId="0" borderId="8" xfId="0" applyFont="1" applyBorder="1" applyAlignment="1" applyProtection="1">
      <alignment horizontal="center"/>
      <protection locked="0"/>
    </xf>
    <xf numFmtId="0" fontId="6" fillId="4" borderId="23" xfId="0" applyFont="1" applyFill="1" applyBorder="1" applyAlignment="1" applyProtection="1">
      <alignment horizontal="right"/>
      <protection locked="0"/>
    </xf>
    <xf numFmtId="164" fontId="11" fillId="4" borderId="23" xfId="0" applyNumberFormat="1" applyFont="1" applyFill="1" applyBorder="1" applyAlignment="1" applyProtection="1">
      <alignment horizontal="right" wrapText="1"/>
      <protection locked="0"/>
    </xf>
    <xf numFmtId="5" fontId="6" fillId="4" borderId="23" xfId="1" applyNumberFormat="1" applyFont="1" applyFill="1" applyBorder="1" applyAlignment="1" applyProtection="1">
      <alignment horizontal="right" wrapText="1"/>
      <protection locked="0"/>
    </xf>
    <xf numFmtId="5" fontId="6" fillId="4" borderId="8" xfId="1" applyNumberFormat="1" applyFont="1" applyFill="1" applyBorder="1" applyAlignment="1" applyProtection="1">
      <alignment horizontal="right" wrapText="1"/>
      <protection locked="0"/>
    </xf>
    <xf numFmtId="0" fontId="5" fillId="0" borderId="12" xfId="0" applyFont="1" applyBorder="1" applyProtection="1">
      <protection locked="0"/>
    </xf>
    <xf numFmtId="0" fontId="6" fillId="0" borderId="12" xfId="0" applyFont="1" applyBorder="1" applyProtection="1">
      <protection locked="0"/>
    </xf>
    <xf numFmtId="5" fontId="5" fillId="0" borderId="12" xfId="0" applyNumberFormat="1" applyFont="1" applyBorder="1" applyProtection="1">
      <protection locked="0"/>
    </xf>
    <xf numFmtId="0" fontId="6" fillId="0" borderId="0" xfId="0" applyFont="1" applyAlignment="1" applyProtection="1">
      <alignment horizontal="right" wrapText="1"/>
      <protection locked="0"/>
    </xf>
    <xf numFmtId="5" fontId="6" fillId="0" borderId="0" xfId="0" applyNumberFormat="1" applyFont="1" applyAlignment="1" applyProtection="1">
      <alignment horizontal="right" wrapText="1"/>
      <protection locked="0"/>
    </xf>
    <xf numFmtId="165" fontId="5" fillId="0" borderId="0" xfId="1" applyNumberFormat="1" applyFont="1" applyAlignment="1" applyProtection="1">
      <alignment horizontal="right" wrapText="1"/>
      <protection locked="0"/>
    </xf>
    <xf numFmtId="165" fontId="5" fillId="0" borderId="0" xfId="1" applyNumberFormat="1" applyFont="1" applyProtection="1">
      <protection locked="0"/>
    </xf>
    <xf numFmtId="44" fontId="5" fillId="0" borderId="0" xfId="1" applyFont="1" applyBorder="1" applyAlignment="1" applyProtection="1">
      <alignment horizontal="center"/>
      <protection locked="0"/>
    </xf>
    <xf numFmtId="164" fontId="0" fillId="0" borderId="0" xfId="0" applyNumberFormat="1"/>
    <xf numFmtId="44" fontId="12" fillId="0" borderId="0" xfId="1" applyFont="1" applyProtection="1">
      <protection locked="0"/>
    </xf>
    <xf numFmtId="0" fontId="5" fillId="9" borderId="27" xfId="0" applyFont="1" applyFill="1" applyBorder="1" applyAlignment="1" applyProtection="1">
      <alignment horizontal="center" vertical="center" textRotation="90" wrapText="1"/>
      <protection locked="0"/>
    </xf>
    <xf numFmtId="0" fontId="5" fillId="9" borderId="19" xfId="0" applyFont="1" applyFill="1" applyBorder="1" applyAlignment="1" applyProtection="1">
      <alignment horizontal="center" vertical="center" textRotation="90" wrapText="1"/>
      <protection locked="0"/>
    </xf>
    <xf numFmtId="0" fontId="5" fillId="9" borderId="23" xfId="0" applyFont="1" applyFill="1" applyBorder="1" applyAlignment="1" applyProtection="1">
      <alignment horizontal="center" vertical="center" textRotation="90" wrapText="1"/>
      <protection locked="0"/>
    </xf>
    <xf numFmtId="0" fontId="5" fillId="9" borderId="15" xfId="0" applyFont="1" applyFill="1" applyBorder="1" applyAlignment="1" applyProtection="1">
      <alignment horizontal="left" vertical="center" wrapText="1"/>
      <protection locked="0"/>
    </xf>
    <xf numFmtId="0" fontId="5" fillId="9" borderId="0" xfId="0" applyFont="1" applyFill="1" applyAlignment="1" applyProtection="1">
      <alignment horizontal="left" vertical="center" wrapText="1"/>
      <protection locked="0"/>
    </xf>
    <xf numFmtId="0" fontId="5" fillId="9" borderId="8" xfId="0" applyFont="1" applyFill="1" applyBorder="1" applyAlignment="1" applyProtection="1">
      <alignment horizontal="left" vertical="center" wrapText="1"/>
      <protection locked="0"/>
    </xf>
    <xf numFmtId="0" fontId="5" fillId="9" borderId="9" xfId="0" applyFont="1" applyFill="1" applyBorder="1" applyAlignment="1" applyProtection="1">
      <alignment vertical="center" wrapText="1"/>
      <protection locked="0"/>
    </xf>
    <xf numFmtId="0" fontId="5" fillId="0" borderId="0" xfId="0" applyFont="1" applyAlignment="1" applyProtection="1">
      <alignment horizontal="center" vertical="center" wrapText="1"/>
      <protection locked="0"/>
    </xf>
    <xf numFmtId="0" fontId="5" fillId="6" borderId="15" xfId="0" applyFont="1" applyFill="1" applyBorder="1" applyAlignment="1" applyProtection="1">
      <alignment horizontal="left" vertical="center" wrapText="1"/>
      <protection locked="0"/>
    </xf>
    <xf numFmtId="0" fontId="5" fillId="6" borderId="0" xfId="0" applyFont="1" applyFill="1" applyAlignment="1" applyProtection="1">
      <alignment horizontal="left" vertical="center" wrapText="1"/>
      <protection locked="0"/>
    </xf>
    <xf numFmtId="0" fontId="5" fillId="7" borderId="15" xfId="0" applyFont="1" applyFill="1" applyBorder="1" applyAlignment="1" applyProtection="1">
      <alignment horizontal="left" vertical="center" wrapText="1"/>
      <protection locked="0"/>
    </xf>
    <xf numFmtId="0" fontId="5" fillId="7" borderId="0" xfId="0" applyFont="1" applyFill="1" applyAlignment="1" applyProtection="1">
      <alignment vertical="center" wrapText="1"/>
      <protection locked="0"/>
    </xf>
    <xf numFmtId="0" fontId="5" fillId="8" borderId="19" xfId="0" applyFont="1" applyFill="1" applyBorder="1" applyAlignment="1" applyProtection="1">
      <alignment horizontal="center" vertical="center" textRotation="90" wrapText="1"/>
      <protection locked="0"/>
    </xf>
    <xf numFmtId="0" fontId="5" fillId="8" borderId="23" xfId="0" applyFont="1" applyFill="1" applyBorder="1" applyAlignment="1" applyProtection="1">
      <alignment horizontal="center" vertical="center" textRotation="90" wrapText="1"/>
      <protection locked="0"/>
    </xf>
    <xf numFmtId="0" fontId="5" fillId="8" borderId="15" xfId="0" applyFont="1" applyFill="1" applyBorder="1" applyAlignment="1" applyProtection="1">
      <alignment horizontal="left" vertical="center" wrapText="1"/>
      <protection locked="0"/>
    </xf>
    <xf numFmtId="0" fontId="5" fillId="8" borderId="0" xfId="0" applyFont="1" applyFill="1" applyAlignment="1" applyProtection="1">
      <alignment vertical="center" wrapText="1"/>
      <protection locked="0"/>
    </xf>
    <xf numFmtId="0" fontId="5" fillId="8" borderId="0" xfId="0" applyFont="1" applyFill="1" applyAlignment="1" applyProtection="1">
      <alignment horizontal="left" vertical="center" wrapText="1"/>
      <protection locked="0"/>
    </xf>
    <xf numFmtId="0" fontId="6" fillId="0" borderId="8" xfId="0" applyFont="1" applyBorder="1" applyAlignment="1" applyProtection="1">
      <alignment horizontal="left"/>
      <protection locked="0"/>
    </xf>
    <xf numFmtId="0" fontId="6" fillId="0" borderId="9" xfId="0" applyFont="1" applyBorder="1" applyAlignment="1" applyProtection="1">
      <alignment horizontal="left"/>
      <protection locked="0"/>
    </xf>
    <xf numFmtId="0" fontId="5" fillId="6" borderId="27" xfId="0" applyFont="1" applyFill="1" applyBorder="1" applyAlignment="1" applyProtection="1">
      <alignment horizontal="center" vertical="center" textRotation="90" wrapText="1"/>
      <protection locked="0"/>
    </xf>
    <xf numFmtId="0" fontId="5" fillId="6" borderId="19" xfId="0" applyFont="1" applyFill="1" applyBorder="1" applyAlignment="1" applyProtection="1">
      <alignment horizontal="center" vertical="center" textRotation="90" wrapText="1"/>
      <protection locked="0"/>
    </xf>
    <xf numFmtId="0" fontId="5" fillId="6" borderId="1" xfId="0" applyFont="1" applyFill="1" applyBorder="1" applyAlignment="1" applyProtection="1">
      <alignment horizontal="left" vertical="center" wrapText="1"/>
      <protection locked="0"/>
    </xf>
    <xf numFmtId="0" fontId="5" fillId="6" borderId="28" xfId="0" applyFont="1" applyFill="1" applyBorder="1" applyAlignment="1" applyProtection="1">
      <alignment horizontal="left" vertical="center" wrapText="1"/>
      <protection locked="0"/>
    </xf>
    <xf numFmtId="0" fontId="5" fillId="6" borderId="18" xfId="0" applyFont="1" applyFill="1" applyBorder="1" applyAlignment="1" applyProtection="1">
      <alignment horizontal="left" vertical="center" wrapText="1"/>
      <protection locked="0"/>
    </xf>
    <xf numFmtId="0" fontId="6" fillId="0" borderId="15" xfId="0" applyFont="1" applyBorder="1" applyAlignment="1" applyProtection="1">
      <alignment horizontal="left"/>
      <protection locked="0"/>
    </xf>
    <xf numFmtId="0" fontId="2" fillId="0" borderId="0" xfId="0" applyFont="1" applyAlignment="1">
      <alignment horizontal="left"/>
    </xf>
    <xf numFmtId="0" fontId="0" fillId="0" borderId="21" xfId="0" applyBorder="1" applyAlignment="1">
      <alignment horizontal="left"/>
    </xf>
    <xf numFmtId="0" fontId="6" fillId="0" borderId="22" xfId="0" applyFont="1" applyBorder="1" applyAlignment="1" applyProtection="1">
      <alignment horizontal="left"/>
      <protection locked="0"/>
    </xf>
    <xf numFmtId="0" fontId="6" fillId="0" borderId="24" xfId="0" applyFont="1" applyBorder="1" applyAlignment="1" applyProtection="1">
      <alignment horizontal="left"/>
      <protection locked="0"/>
    </xf>
    <xf numFmtId="0" fontId="6" fillId="0" borderId="12" xfId="0" applyFont="1" applyBorder="1" applyAlignment="1" applyProtection="1">
      <alignment horizontal="left"/>
      <protection locked="0"/>
    </xf>
    <xf numFmtId="0" fontId="6" fillId="2" borderId="24"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protection locked="0"/>
    </xf>
    <xf numFmtId="0" fontId="5" fillId="0" borderId="15" xfId="0" applyFont="1" applyBorder="1" applyAlignment="1" applyProtection="1">
      <alignment horizontal="left"/>
      <protection locked="0"/>
    </xf>
    <xf numFmtId="0" fontId="5" fillId="0" borderId="0" xfId="0" applyFont="1" applyAlignment="1" applyProtection="1">
      <alignment horizontal="left"/>
      <protection locked="0"/>
    </xf>
    <xf numFmtId="0" fontId="5" fillId="0" borderId="4" xfId="0" applyFont="1" applyBorder="1" applyAlignment="1" applyProtection="1">
      <alignment horizontal="left"/>
      <protection locked="0"/>
    </xf>
    <xf numFmtId="44" fontId="5" fillId="0" borderId="0" xfId="0" applyNumberFormat="1"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5" xfId="0" applyFont="1" applyBorder="1" applyAlignment="1" applyProtection="1">
      <alignment horizontal="left"/>
      <protection locked="0"/>
    </xf>
    <xf numFmtId="0" fontId="5" fillId="0" borderId="6" xfId="0" applyFont="1" applyBorder="1" applyAlignment="1" applyProtection="1">
      <alignment horizontal="left"/>
      <protection locked="0"/>
    </xf>
    <xf numFmtId="5" fontId="6" fillId="4" borderId="8" xfId="1" applyNumberFormat="1" applyFont="1" applyFill="1" applyBorder="1" applyAlignment="1" applyProtection="1">
      <alignment horizontal="right"/>
      <protection locked="0"/>
    </xf>
    <xf numFmtId="5" fontId="6" fillId="4" borderId="9" xfId="1" applyNumberFormat="1" applyFont="1" applyFill="1" applyBorder="1" applyAlignment="1" applyProtection="1">
      <alignment horizontal="right"/>
      <protection locked="0"/>
    </xf>
    <xf numFmtId="0" fontId="3" fillId="0" borderId="0" xfId="0" applyFont="1" applyAlignment="1" applyProtection="1">
      <alignment horizontal="center"/>
      <protection locked="0"/>
    </xf>
    <xf numFmtId="0" fontId="4" fillId="0" borderId="0" xfId="0" applyFont="1" applyProtection="1">
      <protection locked="0"/>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protection locked="0"/>
    </xf>
    <xf numFmtId="164" fontId="6" fillId="0" borderId="25" xfId="1" applyNumberFormat="1" applyFont="1" applyFill="1" applyBorder="1" applyAlignment="1" applyProtection="1">
      <alignment horizont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onitoring/HOME%20TBRA/Abode%20Agreement%202015-2018/Reports/TBRA%20Quarterly%20Performance%20Report_3Q%20FY%202017-18%20-%20Template%20revised%2011.7.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ient Status Report"/>
      <sheetName val="Exited Clients"/>
      <sheetName val="Q1 Report"/>
      <sheetName val="Q1 Narrative"/>
      <sheetName val="Q1 Exit Summary"/>
      <sheetName val="Q2 Report"/>
      <sheetName val="Q2 Narrative"/>
      <sheetName val="Q2 Exit Summary"/>
      <sheetName val="Q3 Report "/>
      <sheetName val="Q3 Narrative"/>
      <sheetName val="Q3 Exit Summary"/>
      <sheetName val="Q4 Report"/>
      <sheetName val="Q4 Exit Summary"/>
      <sheetName val="Q4 Narrative"/>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3F1F-94A2-41C6-975D-71A9012BD402}">
  <sheetPr>
    <pageSetUpPr fitToPage="1"/>
  </sheetPr>
  <dimension ref="A1:P72"/>
  <sheetViews>
    <sheetView tabSelected="1" topLeftCell="A22" zoomScale="96" zoomScaleNormal="96" workbookViewId="0">
      <selection activeCell="L40" sqref="L40"/>
    </sheetView>
  </sheetViews>
  <sheetFormatPr defaultColWidth="16" defaultRowHeight="15" x14ac:dyDescent="0.25"/>
  <cols>
    <col min="1" max="1" width="5.7109375" customWidth="1"/>
    <col min="2" max="2" width="7" customWidth="1"/>
    <col min="3" max="3" width="44" customWidth="1"/>
    <col min="4" max="4" width="12.7109375" bestFit="1" customWidth="1"/>
    <col min="5" max="5" width="16.140625" customWidth="1"/>
    <col min="6" max="6" width="15.28515625" bestFit="1" customWidth="1"/>
    <col min="7" max="7" width="12.42578125" bestFit="1" customWidth="1"/>
    <col min="12" max="12" width="18.7109375" customWidth="1"/>
  </cols>
  <sheetData>
    <row r="1" spans="1:16" ht="17.25" x14ac:dyDescent="0.3">
      <c r="B1" s="185" t="s">
        <v>0</v>
      </c>
      <c r="C1" s="185"/>
      <c r="D1" s="185"/>
      <c r="E1" s="185"/>
      <c r="F1" s="185"/>
      <c r="G1" s="186"/>
    </row>
    <row r="2" spans="1:16" ht="17.25" x14ac:dyDescent="0.3">
      <c r="B2" s="185" t="s">
        <v>1</v>
      </c>
      <c r="C2" s="185"/>
      <c r="D2" s="185"/>
      <c r="E2" s="185"/>
      <c r="F2" s="185"/>
      <c r="G2" s="186"/>
    </row>
    <row r="3" spans="1:16" ht="17.25" x14ac:dyDescent="0.3">
      <c r="A3" s="1"/>
      <c r="B3" s="185" t="s">
        <v>2</v>
      </c>
      <c r="C3" s="185"/>
      <c r="D3" s="185"/>
      <c r="E3" s="185"/>
      <c r="F3" s="185"/>
      <c r="G3" s="186"/>
    </row>
    <row r="4" spans="1:16" ht="15.75" x14ac:dyDescent="0.25">
      <c r="A4" s="1"/>
      <c r="B4" s="2"/>
      <c r="C4" s="2"/>
      <c r="D4" s="2"/>
      <c r="E4" s="2"/>
      <c r="F4" s="2"/>
    </row>
    <row r="5" spans="1:16" ht="47.25" x14ac:dyDescent="0.25">
      <c r="A5" s="1"/>
      <c r="B5" s="187" t="s">
        <v>3</v>
      </c>
      <c r="C5" s="188"/>
      <c r="D5" s="3" t="s">
        <v>4</v>
      </c>
      <c r="E5" s="3" t="s">
        <v>5</v>
      </c>
      <c r="F5" s="3" t="s">
        <v>6</v>
      </c>
      <c r="G5" s="3" t="s">
        <v>7</v>
      </c>
    </row>
    <row r="6" spans="1:16" ht="15.75" x14ac:dyDescent="0.25">
      <c r="B6" s="178" t="s">
        <v>8</v>
      </c>
      <c r="C6" s="178"/>
      <c r="D6" s="4">
        <v>1034553</v>
      </c>
      <c r="E6" s="5">
        <v>15574</v>
      </c>
      <c r="F6" s="5">
        <f>780873-127</f>
        <v>780746</v>
      </c>
      <c r="G6" s="6">
        <f>SUM(D6:F6)</f>
        <v>1830873</v>
      </c>
      <c r="J6" s="7"/>
      <c r="K6" s="8"/>
      <c r="M6" s="9"/>
      <c r="N6" s="10"/>
    </row>
    <row r="7" spans="1:16" ht="15.75" x14ac:dyDescent="0.25">
      <c r="B7" s="178" t="s">
        <v>9</v>
      </c>
      <c r="C7" s="178"/>
      <c r="D7" s="11">
        <v>437588</v>
      </c>
      <c r="E7" s="12">
        <f>441097+136315</f>
        <v>577412</v>
      </c>
      <c r="F7" s="5">
        <v>10000</v>
      </c>
      <c r="G7" s="6">
        <f>SUM(D7:F7)</f>
        <v>1025000</v>
      </c>
      <c r="I7" s="7"/>
      <c r="J7" s="13"/>
      <c r="K7" s="8"/>
      <c r="M7" s="13"/>
      <c r="N7" s="14"/>
    </row>
    <row r="8" spans="1:16" ht="15.75" x14ac:dyDescent="0.25">
      <c r="B8" s="178" t="s">
        <v>10</v>
      </c>
      <c r="C8" s="178"/>
      <c r="D8" s="15">
        <v>225697</v>
      </c>
      <c r="E8" s="15" t="s">
        <v>11</v>
      </c>
      <c r="F8" s="15" t="s">
        <v>11</v>
      </c>
      <c r="G8" s="6">
        <f>SUM(D8:F8)</f>
        <v>225697</v>
      </c>
      <c r="I8" s="7"/>
      <c r="K8" s="16"/>
      <c r="M8" s="13"/>
      <c r="N8" s="14"/>
      <c r="O8" s="179"/>
      <c r="P8" s="180"/>
    </row>
    <row r="9" spans="1:16" ht="15.75" x14ac:dyDescent="0.25">
      <c r="B9" s="178" t="s">
        <v>12</v>
      </c>
      <c r="C9" s="178"/>
      <c r="D9" s="15">
        <v>250000</v>
      </c>
      <c r="E9" s="15" t="s">
        <v>11</v>
      </c>
      <c r="F9" s="15" t="s">
        <v>11</v>
      </c>
      <c r="G9" s="6">
        <f>SUM(D9:F9)</f>
        <v>250000</v>
      </c>
      <c r="I9" s="7"/>
      <c r="K9" s="16"/>
      <c r="M9" s="13"/>
      <c r="N9" s="14"/>
      <c r="O9" s="179"/>
      <c r="P9" s="180"/>
    </row>
    <row r="10" spans="1:16" ht="16.5" thickBot="1" x14ac:dyDescent="0.3">
      <c r="B10" s="181" t="s">
        <v>13</v>
      </c>
      <c r="C10" s="182"/>
      <c r="D10" s="17">
        <v>71264</v>
      </c>
      <c r="E10" s="17" t="s">
        <v>11</v>
      </c>
      <c r="F10" s="17" t="s">
        <v>11</v>
      </c>
      <c r="G10" s="18">
        <f>SUM(D10:F10)</f>
        <v>71264</v>
      </c>
      <c r="I10" s="7"/>
      <c r="J10" s="19"/>
      <c r="K10" s="16"/>
      <c r="M10" s="20"/>
      <c r="N10" s="14"/>
    </row>
    <row r="11" spans="1:16" ht="16.5" thickTop="1" x14ac:dyDescent="0.25">
      <c r="B11" s="183" t="s">
        <v>14</v>
      </c>
      <c r="C11" s="184"/>
      <c r="D11" s="184"/>
      <c r="E11" s="184"/>
      <c r="F11" s="184"/>
      <c r="G11" s="21">
        <f>SUM(G6:G10)</f>
        <v>3402834</v>
      </c>
      <c r="I11" s="7"/>
      <c r="M11" s="20"/>
      <c r="N11" s="14"/>
    </row>
    <row r="12" spans="1:16" ht="15.75" x14ac:dyDescent="0.25">
      <c r="D12" s="22"/>
      <c r="J12" s="23"/>
      <c r="M12" s="24"/>
      <c r="N12" s="14"/>
    </row>
    <row r="13" spans="1:16" ht="31.5" x14ac:dyDescent="0.25">
      <c r="B13" s="25" t="s">
        <v>15</v>
      </c>
      <c r="C13" s="26" t="s">
        <v>16</v>
      </c>
      <c r="D13" s="26"/>
      <c r="E13" s="27" t="s">
        <v>17</v>
      </c>
      <c r="F13" s="27" t="s">
        <v>18</v>
      </c>
      <c r="G13" s="28" t="s">
        <v>19</v>
      </c>
      <c r="K13" s="29"/>
    </row>
    <row r="14" spans="1:16" ht="15.75" x14ac:dyDescent="0.25">
      <c r="B14" s="30" t="s">
        <v>20</v>
      </c>
      <c r="C14" s="31" t="s">
        <v>21</v>
      </c>
      <c r="D14" s="32"/>
      <c r="E14" s="33"/>
      <c r="F14" s="34" t="s">
        <v>22</v>
      </c>
      <c r="G14" s="35">
        <f>ROUNDDOWN(SUM(D6)*0.2,0)</f>
        <v>206910</v>
      </c>
      <c r="I14" s="20"/>
      <c r="K14" s="36"/>
    </row>
    <row r="15" spans="1:16" ht="16.5" thickBot="1" x14ac:dyDescent="0.3">
      <c r="B15" s="30" t="s">
        <v>23</v>
      </c>
      <c r="C15" s="37" t="s">
        <v>24</v>
      </c>
      <c r="D15" s="38"/>
      <c r="E15" s="39">
        <v>100000</v>
      </c>
      <c r="F15" s="34" t="s">
        <v>22</v>
      </c>
      <c r="G15" s="40">
        <f>ROUNDDOWN(E15*20%,0)</f>
        <v>20000</v>
      </c>
      <c r="I15" s="20"/>
      <c r="J15" s="20"/>
      <c r="M15" s="23"/>
    </row>
    <row r="16" spans="1:16" ht="16.5" thickTop="1" x14ac:dyDescent="0.25">
      <c r="B16" s="168" t="s">
        <v>25</v>
      </c>
      <c r="C16" s="169"/>
      <c r="D16" s="170"/>
      <c r="E16" s="34"/>
      <c r="F16" s="34"/>
      <c r="G16" s="41">
        <f>SUM(G14:G15)</f>
        <v>226910</v>
      </c>
      <c r="I16" s="20"/>
      <c r="J16" s="20"/>
      <c r="M16" s="23"/>
    </row>
    <row r="17" spans="1:15" ht="15.75" x14ac:dyDescent="0.25">
      <c r="B17" s="30" t="s">
        <v>26</v>
      </c>
      <c r="C17" s="37" t="s">
        <v>27</v>
      </c>
      <c r="D17" s="38"/>
      <c r="E17" s="34"/>
      <c r="F17" s="42" t="s">
        <v>28</v>
      </c>
      <c r="G17" s="43">
        <f>ROUNDDOWN(D7*10%,0)</f>
        <v>43758</v>
      </c>
      <c r="H17" s="44"/>
      <c r="I17" s="20"/>
    </row>
    <row r="18" spans="1:15" ht="16.5" thickBot="1" x14ac:dyDescent="0.3">
      <c r="B18" s="30" t="s">
        <v>29</v>
      </c>
      <c r="C18" s="37" t="s">
        <v>30</v>
      </c>
      <c r="D18" s="38"/>
      <c r="E18" s="39">
        <v>100000</v>
      </c>
      <c r="F18" s="42" t="s">
        <v>28</v>
      </c>
      <c r="G18" s="45">
        <f>ROUNDDOWN(E18*10%,0)</f>
        <v>10000</v>
      </c>
      <c r="I18" s="20"/>
      <c r="L18" s="46"/>
    </row>
    <row r="19" spans="1:15" ht="16.5" thickTop="1" x14ac:dyDescent="0.25">
      <c r="B19" s="161" t="s">
        <v>31</v>
      </c>
      <c r="C19" s="162"/>
      <c r="D19" s="171"/>
      <c r="E19" s="47"/>
      <c r="F19" s="48"/>
      <c r="G19" s="49">
        <v>53758</v>
      </c>
      <c r="I19" s="20"/>
      <c r="L19" s="46"/>
    </row>
    <row r="20" spans="1:15" ht="15.75" x14ac:dyDescent="0.25">
      <c r="B20" s="172" t="s">
        <v>88</v>
      </c>
      <c r="C20" s="173"/>
      <c r="D20" s="173"/>
      <c r="E20" s="173"/>
      <c r="F20" s="173"/>
      <c r="G20" s="189">
        <v>120308</v>
      </c>
      <c r="I20" s="20"/>
      <c r="L20" s="46"/>
    </row>
    <row r="21" spans="1:15" ht="15.75" x14ac:dyDescent="0.25">
      <c r="B21" s="1"/>
      <c r="C21" s="37"/>
      <c r="D21" s="38"/>
      <c r="E21" s="38"/>
      <c r="F21" s="38"/>
    </row>
    <row r="22" spans="1:15" ht="31.5" x14ac:dyDescent="0.25">
      <c r="B22" s="174" t="s">
        <v>32</v>
      </c>
      <c r="C22" s="175"/>
      <c r="D22" s="26"/>
      <c r="E22" s="26"/>
      <c r="F22" s="26"/>
      <c r="G22" s="50" t="s">
        <v>33</v>
      </c>
    </row>
    <row r="23" spans="1:15" ht="15.75" x14ac:dyDescent="0.25">
      <c r="B23" s="176" t="s">
        <v>34</v>
      </c>
      <c r="C23" s="177"/>
      <c r="D23" s="38"/>
      <c r="E23" s="38" t="s">
        <v>35</v>
      </c>
      <c r="F23" s="38" t="s">
        <v>36</v>
      </c>
      <c r="G23" s="51">
        <f>ROUNDDOWN(SUM(D6)*0.15,0)</f>
        <v>155182</v>
      </c>
      <c r="N23" s="20"/>
    </row>
    <row r="24" spans="1:15" ht="16.5" thickBot="1" x14ac:dyDescent="0.3">
      <c r="B24" s="176" t="s">
        <v>37</v>
      </c>
      <c r="C24" s="177"/>
      <c r="D24" s="52" t="s">
        <v>35</v>
      </c>
      <c r="E24" s="53">
        <f>172886.29+3200</f>
        <v>176086.29</v>
      </c>
      <c r="F24" s="38" t="s">
        <v>36</v>
      </c>
      <c r="G24" s="54">
        <f>ROUNDDOWN(SUM(E24)*0.15,0)</f>
        <v>26412</v>
      </c>
      <c r="L24" s="46"/>
      <c r="N24" s="20"/>
    </row>
    <row r="25" spans="1:15" ht="16.5" thickTop="1" x14ac:dyDescent="0.25">
      <c r="B25" s="161" t="s">
        <v>38</v>
      </c>
      <c r="C25" s="162"/>
      <c r="D25" s="55"/>
      <c r="E25" s="55"/>
      <c r="F25" s="56" t="s">
        <v>36</v>
      </c>
      <c r="G25" s="57">
        <f>SUM(G23:G24)</f>
        <v>181594</v>
      </c>
      <c r="N25" s="20"/>
    </row>
    <row r="26" spans="1:15" ht="15.75" x14ac:dyDescent="0.25">
      <c r="B26" s="1"/>
      <c r="C26" s="37"/>
      <c r="D26" s="38"/>
      <c r="E26" s="38"/>
      <c r="F26" s="38"/>
      <c r="K26" s="24"/>
      <c r="L26" s="58"/>
      <c r="M26" s="13"/>
      <c r="N26" s="20"/>
    </row>
    <row r="27" spans="1:15" ht="47.25" x14ac:dyDescent="0.25">
      <c r="B27" s="59" t="s">
        <v>15</v>
      </c>
      <c r="C27" s="60" t="s">
        <v>39</v>
      </c>
      <c r="D27" s="26"/>
      <c r="E27" s="50" t="s">
        <v>40</v>
      </c>
      <c r="F27" s="50" t="s">
        <v>41</v>
      </c>
      <c r="G27" s="50" t="s">
        <v>42</v>
      </c>
      <c r="H27" s="50" t="s">
        <v>43</v>
      </c>
      <c r="I27" s="59" t="s">
        <v>44</v>
      </c>
      <c r="K27" s="14"/>
      <c r="M27" s="13"/>
      <c r="N27" s="24"/>
    </row>
    <row r="28" spans="1:15" ht="15.75" x14ac:dyDescent="0.25">
      <c r="A28" s="163" t="s">
        <v>45</v>
      </c>
      <c r="B28" s="61">
        <v>1</v>
      </c>
      <c r="C28" s="165" t="s">
        <v>46</v>
      </c>
      <c r="D28" s="166"/>
      <c r="E28" s="62">
        <v>30000</v>
      </c>
      <c r="F28" s="63"/>
      <c r="G28" s="63"/>
      <c r="H28" s="62"/>
      <c r="I28" s="64"/>
      <c r="J28" s="65"/>
      <c r="K28" s="14"/>
      <c r="L28" s="66"/>
      <c r="M28" s="20"/>
    </row>
    <row r="29" spans="1:15" ht="15.75" x14ac:dyDescent="0.25">
      <c r="A29" s="164"/>
      <c r="B29" s="61">
        <v>2</v>
      </c>
      <c r="C29" s="152" t="s">
        <v>47</v>
      </c>
      <c r="D29" s="153"/>
      <c r="E29" s="62">
        <v>30000</v>
      </c>
      <c r="F29" s="63"/>
      <c r="G29" s="63"/>
      <c r="H29" s="62"/>
      <c r="I29" s="64"/>
      <c r="J29" s="65"/>
      <c r="K29" s="14"/>
      <c r="L29" s="67"/>
      <c r="M29" s="13"/>
      <c r="O29" s="13"/>
    </row>
    <row r="30" spans="1:15" ht="15.75" x14ac:dyDescent="0.25">
      <c r="A30" s="164"/>
      <c r="B30" s="61">
        <v>3</v>
      </c>
      <c r="C30" s="152" t="s">
        <v>48</v>
      </c>
      <c r="D30" s="153"/>
      <c r="E30" s="62">
        <v>30000</v>
      </c>
      <c r="F30" s="63"/>
      <c r="G30" s="63"/>
      <c r="H30" s="62"/>
      <c r="I30" s="68"/>
      <c r="J30" s="69"/>
      <c r="K30" s="14"/>
      <c r="L30" s="24"/>
      <c r="M30" s="13"/>
      <c r="O30" s="13"/>
    </row>
    <row r="31" spans="1:15" ht="15.75" x14ac:dyDescent="0.25">
      <c r="A31" s="164"/>
      <c r="B31" s="61"/>
      <c r="C31" s="152" t="s">
        <v>49</v>
      </c>
      <c r="D31" s="153"/>
      <c r="E31" s="62">
        <v>30000</v>
      </c>
      <c r="F31" s="63"/>
      <c r="G31" s="63"/>
      <c r="H31" s="62"/>
      <c r="I31" s="68"/>
      <c r="J31" s="69"/>
      <c r="K31" s="14"/>
      <c r="L31" s="24"/>
      <c r="M31" s="13"/>
      <c r="O31" s="13"/>
    </row>
    <row r="32" spans="1:15" ht="15.75" x14ac:dyDescent="0.25">
      <c r="A32" s="164"/>
      <c r="B32" s="61">
        <v>4</v>
      </c>
      <c r="C32" s="152" t="s">
        <v>50</v>
      </c>
      <c r="D32" s="153"/>
      <c r="E32" s="62">
        <v>30000</v>
      </c>
      <c r="F32" s="63"/>
      <c r="G32" s="63"/>
      <c r="H32" s="62"/>
      <c r="I32" s="64"/>
      <c r="J32" s="70"/>
      <c r="K32" s="14"/>
      <c r="L32" s="24"/>
      <c r="M32" s="13"/>
      <c r="O32" s="13"/>
    </row>
    <row r="33" spans="1:16" ht="15.75" x14ac:dyDescent="0.25">
      <c r="A33" s="164"/>
      <c r="B33" s="61">
        <v>5</v>
      </c>
      <c r="C33" s="152" t="s">
        <v>51</v>
      </c>
      <c r="D33" s="153"/>
      <c r="E33" s="62">
        <v>30000</v>
      </c>
      <c r="F33" s="63"/>
      <c r="G33" s="63"/>
      <c r="H33" s="62"/>
      <c r="I33" s="64"/>
      <c r="J33" s="65"/>
      <c r="K33" s="14"/>
      <c r="L33" s="24"/>
      <c r="M33" s="13"/>
      <c r="N33" s="24"/>
      <c r="O33" s="13"/>
    </row>
    <row r="34" spans="1:16" ht="15.75" x14ac:dyDescent="0.25">
      <c r="A34" s="164"/>
      <c r="B34" s="61">
        <v>7</v>
      </c>
      <c r="C34" s="152" t="s">
        <v>52</v>
      </c>
      <c r="D34" s="153"/>
      <c r="E34" s="62"/>
      <c r="F34" s="63"/>
      <c r="G34" s="63"/>
      <c r="H34" s="62"/>
      <c r="I34" s="64">
        <v>51264</v>
      </c>
      <c r="J34" s="70"/>
      <c r="K34" s="14"/>
      <c r="L34" s="24"/>
      <c r="M34" s="71"/>
      <c r="O34" s="13"/>
    </row>
    <row r="35" spans="1:16" ht="15.75" x14ac:dyDescent="0.25">
      <c r="A35" s="164"/>
      <c r="B35" s="61">
        <v>8</v>
      </c>
      <c r="C35" s="152" t="s">
        <v>53</v>
      </c>
      <c r="D35" s="167"/>
      <c r="E35" s="62"/>
      <c r="F35" s="63"/>
      <c r="G35" s="63"/>
      <c r="H35" s="62"/>
      <c r="I35" s="68">
        <v>15000</v>
      </c>
      <c r="J35" s="70"/>
      <c r="K35" s="14"/>
      <c r="M35" s="13"/>
      <c r="O35" s="13"/>
    </row>
    <row r="36" spans="1:16" ht="15.75" x14ac:dyDescent="0.25">
      <c r="A36" s="164"/>
      <c r="B36" s="61">
        <v>9</v>
      </c>
      <c r="C36" s="152" t="s">
        <v>54</v>
      </c>
      <c r="D36" s="153"/>
      <c r="E36" s="62"/>
      <c r="F36" s="63"/>
      <c r="G36" s="63"/>
      <c r="H36" s="62"/>
      <c r="I36" s="64">
        <v>5000</v>
      </c>
      <c r="J36" s="70"/>
      <c r="K36" s="24"/>
      <c r="L36" s="24"/>
      <c r="M36" s="24"/>
      <c r="O36" s="72"/>
      <c r="P36" s="20"/>
    </row>
    <row r="37" spans="1:16" ht="15.75" x14ac:dyDescent="0.25">
      <c r="A37" s="164"/>
      <c r="B37" s="61">
        <v>10</v>
      </c>
      <c r="C37" s="73" t="s">
        <v>55</v>
      </c>
      <c r="D37" s="74"/>
      <c r="E37" s="62"/>
      <c r="F37" s="63"/>
      <c r="G37" s="63">
        <v>50000</v>
      </c>
      <c r="H37" s="62"/>
      <c r="I37" s="64"/>
      <c r="J37" s="70"/>
      <c r="K37" s="24"/>
      <c r="L37" s="24"/>
      <c r="M37" s="24"/>
      <c r="O37" s="72"/>
      <c r="P37" s="20"/>
    </row>
    <row r="38" spans="1:16" ht="15.75" x14ac:dyDescent="0.25">
      <c r="A38" s="164"/>
      <c r="B38" s="61">
        <v>11</v>
      </c>
      <c r="C38" s="152" t="s">
        <v>56</v>
      </c>
      <c r="D38" s="153"/>
      <c r="E38" s="62"/>
      <c r="F38" s="63"/>
      <c r="G38" s="63">
        <v>15000</v>
      </c>
      <c r="H38" s="62">
        <v>110000</v>
      </c>
      <c r="I38" s="64"/>
      <c r="J38" s="70"/>
      <c r="K38" s="24"/>
      <c r="L38" s="24"/>
      <c r="M38" s="24"/>
      <c r="O38" s="72"/>
      <c r="P38" s="20"/>
    </row>
    <row r="39" spans="1:16" ht="15.75" customHeight="1" x14ac:dyDescent="0.25">
      <c r="A39" s="75" t="s">
        <v>57</v>
      </c>
      <c r="B39" s="76">
        <v>13</v>
      </c>
      <c r="C39" s="154" t="s">
        <v>58</v>
      </c>
      <c r="D39" s="155"/>
      <c r="E39" s="77">
        <v>600000</v>
      </c>
      <c r="F39" s="78"/>
      <c r="G39" s="79"/>
      <c r="H39" s="80"/>
      <c r="I39" s="81"/>
      <c r="J39" s="70"/>
      <c r="K39" s="14"/>
      <c r="L39" s="13"/>
      <c r="P39" s="24"/>
    </row>
    <row r="40" spans="1:16" ht="15.75" x14ac:dyDescent="0.25">
      <c r="A40" s="156" t="s">
        <v>59</v>
      </c>
      <c r="B40" s="82">
        <v>14</v>
      </c>
      <c r="C40" s="158" t="s">
        <v>60</v>
      </c>
      <c r="D40" s="159"/>
      <c r="E40" s="83">
        <v>100000</v>
      </c>
      <c r="F40" s="84" t="s">
        <v>35</v>
      </c>
      <c r="G40" s="85"/>
      <c r="H40" s="86"/>
      <c r="I40" s="87"/>
      <c r="J40" s="88"/>
      <c r="K40" s="14"/>
      <c r="M40" s="71"/>
      <c r="O40" s="13"/>
    </row>
    <row r="41" spans="1:16" ht="15.75" customHeight="1" x14ac:dyDescent="0.25">
      <c r="A41" s="156"/>
      <c r="B41" s="89">
        <v>15</v>
      </c>
      <c r="C41" s="158" t="s">
        <v>61</v>
      </c>
      <c r="D41" s="159"/>
      <c r="E41" s="83">
        <v>73963</v>
      </c>
      <c r="F41" s="84" t="s">
        <v>35</v>
      </c>
      <c r="G41" s="85"/>
      <c r="H41" s="86"/>
      <c r="I41" s="87"/>
      <c r="J41" s="70"/>
      <c r="K41" s="14"/>
      <c r="L41" s="13"/>
    </row>
    <row r="42" spans="1:16" ht="15.75" x14ac:dyDescent="0.25">
      <c r="A42" s="156"/>
      <c r="B42" s="89">
        <v>16</v>
      </c>
      <c r="C42" s="158" t="s">
        <v>62</v>
      </c>
      <c r="D42" s="159"/>
      <c r="E42" s="85">
        <v>500000</v>
      </c>
      <c r="F42" s="90"/>
      <c r="G42" s="85"/>
      <c r="H42" s="86"/>
      <c r="I42" s="87"/>
      <c r="J42" s="70"/>
      <c r="K42" s="14"/>
      <c r="L42" s="13"/>
    </row>
    <row r="43" spans="1:16" ht="15.75" x14ac:dyDescent="0.25">
      <c r="A43" s="156"/>
      <c r="B43" s="89">
        <v>17</v>
      </c>
      <c r="C43" s="158" t="s">
        <v>63</v>
      </c>
      <c r="D43" s="159"/>
      <c r="E43" s="91">
        <v>150000</v>
      </c>
      <c r="F43" s="84" t="s">
        <v>35</v>
      </c>
      <c r="G43" s="85"/>
      <c r="H43" s="86"/>
      <c r="I43" s="87"/>
      <c r="J43" s="70"/>
      <c r="K43" s="14"/>
      <c r="L43" s="13"/>
    </row>
    <row r="44" spans="1:16" ht="15.75" x14ac:dyDescent="0.25">
      <c r="A44" s="156"/>
      <c r="B44" s="89">
        <v>18</v>
      </c>
      <c r="C44" s="158" t="s">
        <v>64</v>
      </c>
      <c r="D44" s="160"/>
      <c r="E44" s="83"/>
      <c r="F44" s="90">
        <f>733859+171745</f>
        <v>905604</v>
      </c>
      <c r="G44" s="85">
        <v>160697</v>
      </c>
      <c r="H44" s="83">
        <v>140000</v>
      </c>
      <c r="I44" s="87"/>
      <c r="J44" s="70"/>
      <c r="K44" s="24"/>
      <c r="L44" s="13"/>
    </row>
    <row r="45" spans="1:16" ht="15.75" x14ac:dyDescent="0.25">
      <c r="A45" s="157"/>
      <c r="B45" s="89">
        <v>19</v>
      </c>
      <c r="C45" s="158" t="s">
        <v>65</v>
      </c>
      <c r="D45" s="159"/>
      <c r="E45" s="83"/>
      <c r="F45" s="90">
        <v>65638</v>
      </c>
      <c r="G45" s="83"/>
      <c r="H45" s="83"/>
      <c r="I45" s="87"/>
      <c r="J45" s="70"/>
      <c r="K45" s="14"/>
      <c r="L45" s="13"/>
    </row>
    <row r="46" spans="1:16" ht="15.75" x14ac:dyDescent="0.25">
      <c r="A46" s="144" t="s">
        <v>66</v>
      </c>
      <c r="B46" s="92">
        <v>20</v>
      </c>
      <c r="C46" s="147" t="s">
        <v>67</v>
      </c>
      <c r="D46" s="148"/>
      <c r="E46" s="93">
        <f>SUM(G16)</f>
        <v>226910</v>
      </c>
      <c r="F46" s="94"/>
      <c r="G46" s="95"/>
      <c r="H46" s="93"/>
      <c r="I46" s="96"/>
      <c r="J46" s="70"/>
      <c r="K46" s="14"/>
      <c r="L46" s="13"/>
      <c r="O46" s="24"/>
    </row>
    <row r="47" spans="1:16" ht="15.75" x14ac:dyDescent="0.25">
      <c r="A47" s="145"/>
      <c r="B47" s="92">
        <v>21</v>
      </c>
      <c r="C47" s="97" t="s">
        <v>68</v>
      </c>
      <c r="D47" s="98"/>
      <c r="E47" s="93"/>
      <c r="F47" s="94">
        <v>22197</v>
      </c>
      <c r="G47" s="95"/>
      <c r="H47" s="93"/>
      <c r="I47" s="96"/>
      <c r="J47" s="70"/>
      <c r="K47" s="14"/>
      <c r="L47" s="13"/>
    </row>
    <row r="48" spans="1:16" ht="15.75" x14ac:dyDescent="0.25">
      <c r="A48" s="146"/>
      <c r="B48" s="99">
        <v>22</v>
      </c>
      <c r="C48" s="149" t="s">
        <v>69</v>
      </c>
      <c r="D48" s="150"/>
      <c r="E48" s="100"/>
      <c r="F48" s="101">
        <v>31561</v>
      </c>
      <c r="G48" s="100"/>
      <c r="H48" s="100"/>
      <c r="I48" s="102"/>
      <c r="J48" s="88"/>
      <c r="K48" s="14"/>
      <c r="L48" s="13"/>
    </row>
    <row r="49" spans="2:15" ht="15.75" x14ac:dyDescent="0.25">
      <c r="C49" s="103"/>
      <c r="H49" s="24"/>
      <c r="K49" s="14"/>
      <c r="L49" s="13"/>
      <c r="O49" s="20"/>
    </row>
    <row r="50" spans="2:15" ht="31.5" x14ac:dyDescent="0.25">
      <c r="B50" s="50" t="s">
        <v>15</v>
      </c>
      <c r="C50" s="26" t="s">
        <v>70</v>
      </c>
      <c r="D50" s="50" t="s">
        <v>71</v>
      </c>
      <c r="E50" s="50" t="s">
        <v>72</v>
      </c>
      <c r="F50" s="50" t="s">
        <v>73</v>
      </c>
      <c r="G50" s="50" t="s">
        <v>74</v>
      </c>
      <c r="H50" s="50" t="s">
        <v>75</v>
      </c>
      <c r="I50" s="59" t="s">
        <v>76</v>
      </c>
      <c r="J50" s="104"/>
      <c r="K50" s="151"/>
      <c r="L50" s="151"/>
      <c r="M50" s="105"/>
    </row>
    <row r="51" spans="2:15" ht="15.75" x14ac:dyDescent="0.25">
      <c r="B51" s="106" t="s">
        <v>77</v>
      </c>
      <c r="C51" s="107" t="s">
        <v>78</v>
      </c>
      <c r="D51" s="108">
        <f>SUM(E51:I51)</f>
        <v>426264</v>
      </c>
      <c r="E51" s="109">
        <f>SUM(E28:E38)</f>
        <v>180000</v>
      </c>
      <c r="F51" s="109">
        <f>SUM(F28:F38)</f>
        <v>0</v>
      </c>
      <c r="G51" s="110">
        <f>SUM(G28:G38)</f>
        <v>65000</v>
      </c>
      <c r="H51" s="110">
        <f>SUM(H28:H38)</f>
        <v>110000</v>
      </c>
      <c r="I51" s="110">
        <f>SUM(I28:I38)</f>
        <v>71264</v>
      </c>
      <c r="K51" s="111"/>
      <c r="L51" s="111"/>
      <c r="M51" s="13"/>
    </row>
    <row r="52" spans="2:15" ht="15.75" x14ac:dyDescent="0.25">
      <c r="B52" s="112" t="s">
        <v>79</v>
      </c>
      <c r="C52" s="113" t="s">
        <v>80</v>
      </c>
      <c r="D52" s="114">
        <f>SUM(E52:I52)</f>
        <v>600000</v>
      </c>
      <c r="E52" s="115">
        <f>SUM(E39)</f>
        <v>600000</v>
      </c>
      <c r="F52" s="115">
        <f>SUM(F39:F40)</f>
        <v>0</v>
      </c>
      <c r="G52" s="115">
        <f>SUM(G39:G40)</f>
        <v>0</v>
      </c>
      <c r="H52" s="115">
        <f>SUM(H39:H40)</f>
        <v>0</v>
      </c>
      <c r="I52" s="116">
        <f>SUM(I39:I40)</f>
        <v>0</v>
      </c>
      <c r="K52" s="117"/>
      <c r="L52" s="118"/>
      <c r="M52" s="13"/>
    </row>
    <row r="53" spans="2:15" ht="15.75" x14ac:dyDescent="0.25">
      <c r="B53" s="119" t="s">
        <v>81</v>
      </c>
      <c r="C53" s="120" t="s">
        <v>82</v>
      </c>
      <c r="D53" s="121">
        <f>SUM(E53:I53)</f>
        <v>2095902</v>
      </c>
      <c r="E53" s="122">
        <f>SUM(E40:E45)</f>
        <v>823963</v>
      </c>
      <c r="F53" s="122">
        <f>SUM(F41:F45)</f>
        <v>971242</v>
      </c>
      <c r="G53" s="122">
        <f>SUM(G41:G45)</f>
        <v>160697</v>
      </c>
      <c r="H53" s="122">
        <f>SUM(H41:H45)</f>
        <v>140000</v>
      </c>
      <c r="I53" s="123">
        <f>SUM(I41:I45)</f>
        <v>0</v>
      </c>
      <c r="K53" s="13"/>
      <c r="L53" s="14"/>
      <c r="M53" s="13"/>
    </row>
    <row r="54" spans="2:15" ht="16.5" thickBot="1" x14ac:dyDescent="0.3">
      <c r="B54" s="124" t="s">
        <v>83</v>
      </c>
      <c r="C54" s="125" t="s">
        <v>84</v>
      </c>
      <c r="D54" s="126">
        <f>SUM(E54:I54)</f>
        <v>280668</v>
      </c>
      <c r="E54" s="127">
        <f>SUM(E46:E48)</f>
        <v>226910</v>
      </c>
      <c r="F54" s="127">
        <f>SUM(F46:F48)</f>
        <v>53758</v>
      </c>
      <c r="G54" s="127">
        <f>SUM(G46:G48)</f>
        <v>0</v>
      </c>
      <c r="H54" s="127">
        <f>SUM(H46:H48)</f>
        <v>0</v>
      </c>
      <c r="I54" s="128">
        <f>SUM(I46:I48)</f>
        <v>0</v>
      </c>
      <c r="K54" s="13"/>
      <c r="L54" s="14"/>
      <c r="M54" s="13"/>
      <c r="N54" s="20"/>
    </row>
    <row r="55" spans="2:15" ht="16.5" thickTop="1" x14ac:dyDescent="0.25">
      <c r="B55" s="129"/>
      <c r="C55" s="130" t="s">
        <v>85</v>
      </c>
      <c r="D55" s="131">
        <f>SUM(E55:I55)</f>
        <v>3402834</v>
      </c>
      <c r="E55" s="132">
        <f>SUM(E51:E54)</f>
        <v>1830873</v>
      </c>
      <c r="F55" s="132">
        <f>SUM(F51:F54)</f>
        <v>1025000</v>
      </c>
      <c r="G55" s="132">
        <f>SUM(G51:G54)</f>
        <v>225697</v>
      </c>
      <c r="H55" s="132">
        <f t="shared" ref="H55:I55" si="0">SUM(H51:H54)</f>
        <v>250000</v>
      </c>
      <c r="I55" s="133">
        <f t="shared" si="0"/>
        <v>71264</v>
      </c>
      <c r="K55" s="46"/>
      <c r="L55" s="14"/>
      <c r="M55" s="13"/>
      <c r="N55" s="24"/>
    </row>
    <row r="56" spans="2:15" ht="15.75" hidden="1" x14ac:dyDescent="0.25">
      <c r="C56" s="134"/>
      <c r="D56" s="135"/>
      <c r="E56" s="136" t="s">
        <v>35</v>
      </c>
      <c r="F56" s="136" t="s">
        <v>35</v>
      </c>
      <c r="G56" s="136" t="s">
        <v>35</v>
      </c>
      <c r="H56" s="136" t="s">
        <v>35</v>
      </c>
      <c r="I56" s="136" t="s">
        <v>35</v>
      </c>
      <c r="K56" s="46"/>
      <c r="L56" s="14"/>
      <c r="M56" s="13"/>
    </row>
    <row r="57" spans="2:15" ht="15.75" hidden="1" x14ac:dyDescent="0.25">
      <c r="C57" s="137" t="s">
        <v>86</v>
      </c>
      <c r="D57" s="10"/>
      <c r="E57" s="138">
        <f>SUM(G6)</f>
        <v>1830873</v>
      </c>
      <c r="F57" s="138">
        <f>SUM(G7)</f>
        <v>1025000</v>
      </c>
      <c r="G57" s="138">
        <f>SUM(G8)</f>
        <v>225697</v>
      </c>
      <c r="H57" s="138">
        <f>SUM(G9)</f>
        <v>250000</v>
      </c>
      <c r="I57" s="138">
        <f>SUM(G10)</f>
        <v>71264</v>
      </c>
      <c r="K57" s="46"/>
      <c r="L57" s="14"/>
      <c r="M57" s="13"/>
    </row>
    <row r="58" spans="2:15" ht="15.75" hidden="1" x14ac:dyDescent="0.25">
      <c r="C58" s="58" t="s">
        <v>87</v>
      </c>
      <c r="D58" s="24"/>
      <c r="E58" s="139">
        <f>SUM(E57-E55)</f>
        <v>0</v>
      </c>
      <c r="F58" s="139">
        <f>SUM(F57-F55)</f>
        <v>0</v>
      </c>
      <c r="G58" s="139">
        <f>SUM(G57-G55)</f>
        <v>0</v>
      </c>
      <c r="H58" s="139">
        <f>SUM(H57-H55)</f>
        <v>0</v>
      </c>
      <c r="I58" s="139">
        <f>SUM(I57-I55)</f>
        <v>0</v>
      </c>
      <c r="K58" s="117"/>
      <c r="L58" s="118"/>
      <c r="N58" s="20"/>
    </row>
    <row r="59" spans="2:15" ht="15.75" x14ac:dyDescent="0.25">
      <c r="E59" s="140" t="s">
        <v>35</v>
      </c>
      <c r="F59" s="140"/>
      <c r="J59" s="141"/>
      <c r="K59" s="58"/>
      <c r="L59" s="13"/>
    </row>
    <row r="60" spans="2:15" ht="15.75" x14ac:dyDescent="0.25">
      <c r="D60" s="142"/>
      <c r="E60" s="140"/>
      <c r="F60" s="140"/>
      <c r="J60" s="141"/>
      <c r="K60" s="58"/>
      <c r="L60" s="13"/>
    </row>
    <row r="61" spans="2:15" ht="15.75" x14ac:dyDescent="0.25">
      <c r="D61" s="142"/>
      <c r="E61" s="140"/>
      <c r="F61" s="140"/>
      <c r="H61" s="7"/>
      <c r="K61" s="14"/>
    </row>
    <row r="62" spans="2:15" ht="15.75" x14ac:dyDescent="0.25">
      <c r="E62" s="20"/>
      <c r="F62" s="24"/>
      <c r="L62" s="14"/>
    </row>
    <row r="63" spans="2:15" ht="15.75" x14ac:dyDescent="0.25">
      <c r="L63" s="14"/>
    </row>
    <row r="64" spans="2:15" ht="15.75" x14ac:dyDescent="0.25">
      <c r="L64" s="14"/>
    </row>
    <row r="65" spans="12:12" ht="15.75" x14ac:dyDescent="0.25">
      <c r="L65" s="14"/>
    </row>
    <row r="66" spans="12:12" ht="15.75" x14ac:dyDescent="0.25">
      <c r="L66" s="14"/>
    </row>
    <row r="67" spans="12:12" ht="15.75" x14ac:dyDescent="0.25">
      <c r="L67" s="14"/>
    </row>
    <row r="68" spans="12:12" ht="15.75" x14ac:dyDescent="0.25">
      <c r="L68" s="14"/>
    </row>
    <row r="69" spans="12:12" ht="15.75" x14ac:dyDescent="0.25">
      <c r="L69" s="14"/>
    </row>
    <row r="70" spans="12:12" ht="15.75" x14ac:dyDescent="0.25">
      <c r="L70" s="14"/>
    </row>
    <row r="72" spans="12:12" ht="15.75" x14ac:dyDescent="0.25">
      <c r="L72" s="143"/>
    </row>
  </sheetData>
  <mergeCells count="42">
    <mergeCell ref="B7:C7"/>
    <mergeCell ref="B1:G1"/>
    <mergeCell ref="B2:G2"/>
    <mergeCell ref="B3:G3"/>
    <mergeCell ref="B5:C5"/>
    <mergeCell ref="B6:C6"/>
    <mergeCell ref="B24:C24"/>
    <mergeCell ref="B8:C8"/>
    <mergeCell ref="O8:O9"/>
    <mergeCell ref="P8:P9"/>
    <mergeCell ref="B9:C9"/>
    <mergeCell ref="B10:C10"/>
    <mergeCell ref="B11:F11"/>
    <mergeCell ref="B16:D16"/>
    <mergeCell ref="B19:D19"/>
    <mergeCell ref="B20:F20"/>
    <mergeCell ref="B22:C22"/>
    <mergeCell ref="B23:C23"/>
    <mergeCell ref="B25:C25"/>
    <mergeCell ref="A28:A38"/>
    <mergeCell ref="C28:D28"/>
    <mergeCell ref="C29:D29"/>
    <mergeCell ref="C30:D30"/>
    <mergeCell ref="C31:D31"/>
    <mergeCell ref="C32:D32"/>
    <mergeCell ref="C33:D33"/>
    <mergeCell ref="C34:D34"/>
    <mergeCell ref="C35:D35"/>
    <mergeCell ref="A46:A48"/>
    <mergeCell ref="C46:D46"/>
    <mergeCell ref="C48:D48"/>
    <mergeCell ref="K50:L50"/>
    <mergeCell ref="C36:D36"/>
    <mergeCell ref="C38:D38"/>
    <mergeCell ref="C39:D39"/>
    <mergeCell ref="A40:A45"/>
    <mergeCell ref="C40:D40"/>
    <mergeCell ref="C41:D41"/>
    <mergeCell ref="C42:D42"/>
    <mergeCell ref="C43:D43"/>
    <mergeCell ref="C44:D44"/>
    <mergeCell ref="C45:D45"/>
  </mergeCells>
  <pageMargins left="0.7" right="0.7" top="0.75" bottom="0.75" header="0.3" footer="0.3"/>
  <pageSetup scale="6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6dce69-b21f-4253-b8b0-02ba5cda7503"/>
    <lcf76f155ced4ddcb4097134ff3c332f xmlns="e221ab76-d249-46af-9ebb-ca8a6176c9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153966FAE4754AB1FB73D92DB2B62C" ma:contentTypeVersion="14" ma:contentTypeDescription="Create a new document." ma:contentTypeScope="" ma:versionID="268f945b758cff6687c1b5958760209a">
  <xsd:schema xmlns:xsd="http://www.w3.org/2001/XMLSchema" xmlns:xs="http://www.w3.org/2001/XMLSchema" xmlns:p="http://schemas.microsoft.com/office/2006/metadata/properties" xmlns:ns2="216dce69-b21f-4253-b8b0-02ba5cda7503" xmlns:ns3="e221ab76-d249-46af-9ebb-ca8a6176c9ff" targetNamespace="http://schemas.microsoft.com/office/2006/metadata/properties" ma:root="true" ma:fieldsID="764b15df9d864fb69c13e07e3859e495" ns2:_="" ns3:_="">
    <xsd:import namespace="216dce69-b21f-4253-b8b0-02ba5cda7503"/>
    <xsd:import namespace="e221ab76-d249-46af-9ebb-ca8a6176c9f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6dce69-b21f-4253-b8b0-02ba5cda750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531a3ef-06e0-4bb6-a9f6-0dda13511190}" ma:internalName="TaxCatchAll" ma:showField="CatchAllData" ma:web="216dce69-b21f-4253-b8b0-02ba5cda75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21ab76-d249-46af-9ebb-ca8a6176c9f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fb66ace-435f-4702-9745-90bcda75836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BC05E2-A269-4223-A9A4-0703BBCFCDC3}">
  <ds:schemaRefs>
    <ds:schemaRef ds:uri="e221ab76-d249-46af-9ebb-ca8a6176c9ff"/>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216dce69-b21f-4253-b8b0-02ba5cda7503"/>
    <ds:schemaRef ds:uri="http://www.w3.org/XML/1998/namespace"/>
    <ds:schemaRef ds:uri="http://purl.org/dc/dcmitype/"/>
  </ds:schemaRefs>
</ds:datastoreItem>
</file>

<file path=customXml/itemProps2.xml><?xml version="1.0" encoding="utf-8"?>
<ds:datastoreItem xmlns:ds="http://schemas.openxmlformats.org/officeDocument/2006/customXml" ds:itemID="{F621ACCB-E939-40BD-96C3-580E24115F03}">
  <ds:schemaRefs>
    <ds:schemaRef ds:uri="http://schemas.microsoft.com/sharepoint/v3/contenttype/forms"/>
  </ds:schemaRefs>
</ds:datastoreItem>
</file>

<file path=customXml/itemProps3.xml><?xml version="1.0" encoding="utf-8"?>
<ds:datastoreItem xmlns:ds="http://schemas.openxmlformats.org/officeDocument/2006/customXml" ds:itemID="{3B76C354-CD15-438C-B0E1-0EC7F7405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6dce69-b21f-4253-b8b0-02ba5cda7503"/>
    <ds:schemaRef ds:uri="e221ab76-d249-46af-9ebb-ca8a6176c9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FY24-25 AAP BREAKDOWN FOR RTC</vt:lpstr>
      <vt:lpstr>'FY24-25 AAP BREAKDOWN FOR RTC'!Print_Area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Bunce</dc:creator>
  <cp:lastModifiedBy>Tess Hoang</cp:lastModifiedBy>
  <dcterms:created xsi:type="dcterms:W3CDTF">2024-02-14T18:33:21Z</dcterms:created>
  <dcterms:modified xsi:type="dcterms:W3CDTF">2024-02-16T18:37:57Z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0x01010017153966FAE4754AB1FB73D92DB2B62C</vt:lpwstr>
  </property>
</Properties>
</file>